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m.riga.lv/webdav/wordstorage/"/>
    </mc:Choice>
  </mc:AlternateContent>
  <xr:revisionPtr revIDLastSave="0" documentId="13_ncr:1_{8B75B2CE-4071-48B2-AFE9-4E55D11BB1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.piel" sheetId="1" r:id="rId1"/>
  </sheets>
  <definedNames>
    <definedName name="_xlnm.Print_Titles" localSheetId="0">'7.piel'!$10:$13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G359" i="1"/>
  <c r="F359" i="1"/>
  <c r="E359" i="1"/>
  <c r="G354" i="1"/>
  <c r="E354" i="1"/>
  <c r="E352" i="1"/>
  <c r="E348" i="1"/>
  <c r="E344" i="1"/>
  <c r="E342" i="1"/>
  <c r="E340" i="1"/>
  <c r="G338" i="1"/>
  <c r="E338" i="1"/>
  <c r="E336" i="1"/>
  <c r="E334" i="1"/>
  <c r="G329" i="1"/>
  <c r="F329" i="1"/>
  <c r="E329" i="1"/>
  <c r="G322" i="1"/>
  <c r="F322" i="1"/>
  <c r="E322" i="1"/>
  <c r="G306" i="1"/>
  <c r="F306" i="1"/>
  <c r="E306" i="1"/>
  <c r="G296" i="1"/>
  <c r="F296" i="1"/>
  <c r="E296" i="1"/>
  <c r="G287" i="1"/>
  <c r="E287" i="1"/>
  <c r="G278" i="1"/>
  <c r="E278" i="1"/>
  <c r="E255" i="1"/>
  <c r="E253" i="1"/>
  <c r="E248" i="1"/>
  <c r="E233" i="1"/>
  <c r="E227" i="1"/>
  <c r="E204" i="1"/>
  <c r="E202" i="1"/>
  <c r="E201" i="1"/>
  <c r="F200" i="1"/>
  <c r="E200" i="1"/>
  <c r="E199" i="1"/>
  <c r="G197" i="1"/>
  <c r="F197" i="1"/>
  <c r="E197" i="1"/>
  <c r="E195" i="1"/>
  <c r="E194" i="1"/>
  <c r="E193" i="1"/>
  <c r="E191" i="1"/>
  <c r="E189" i="1"/>
  <c r="E187" i="1"/>
  <c r="E186" i="1"/>
  <c r="E184" i="1"/>
  <c r="E182" i="1"/>
  <c r="E180" i="1"/>
  <c r="E178" i="1"/>
  <c r="E176" i="1"/>
  <c r="E174" i="1"/>
  <c r="E172" i="1"/>
  <c r="E170" i="1"/>
  <c r="E168" i="1"/>
  <c r="E166" i="1"/>
  <c r="E164" i="1"/>
  <c r="E158" i="1"/>
  <c r="G147" i="1"/>
  <c r="E147" i="1"/>
  <c r="G145" i="1"/>
  <c r="E145" i="1"/>
  <c r="E142" i="1"/>
  <c r="E140" i="1"/>
  <c r="G138" i="1"/>
  <c r="F138" i="1"/>
  <c r="E138" i="1"/>
  <c r="E136" i="1"/>
  <c r="E134" i="1"/>
  <c r="G132" i="1"/>
  <c r="E132" i="1"/>
  <c r="E130" i="1"/>
  <c r="G128" i="1"/>
  <c r="E128" i="1"/>
  <c r="E126" i="1"/>
  <c r="E124" i="1"/>
  <c r="E122" i="1"/>
  <c r="E120" i="1"/>
  <c r="E118" i="1"/>
  <c r="G114" i="1"/>
  <c r="E114" i="1"/>
  <c r="G112" i="1"/>
  <c r="F112" i="1"/>
  <c r="E112" i="1"/>
  <c r="E104" i="1"/>
  <c r="E91" i="1"/>
  <c r="E85" i="1"/>
  <c r="G81" i="1"/>
  <c r="E81" i="1"/>
  <c r="E79" i="1"/>
  <c r="E77" i="1"/>
  <c r="E75" i="1"/>
  <c r="E73" i="1"/>
  <c r="E71" i="1"/>
  <c r="E69" i="1"/>
  <c r="E67" i="1"/>
  <c r="E65" i="1"/>
  <c r="E63" i="1"/>
  <c r="E60" i="1"/>
  <c r="E58" i="1"/>
  <c r="E56" i="1"/>
  <c r="E54" i="1"/>
  <c r="E52" i="1"/>
  <c r="E50" i="1"/>
  <c r="E48" i="1"/>
  <c r="E46" i="1"/>
  <c r="E44" i="1"/>
  <c r="E42" i="1"/>
  <c r="E40" i="1"/>
  <c r="E38" i="1"/>
  <c r="E36" i="1"/>
  <c r="E34" i="1"/>
  <c r="E32" i="1"/>
  <c r="E30" i="1"/>
  <c r="E28" i="1"/>
  <c r="E26" i="1"/>
  <c r="E24" i="1"/>
  <c r="E22" i="1"/>
  <c r="E20" i="1"/>
  <c r="E18" i="1"/>
  <c r="E17" i="1"/>
  <c r="E16" i="1"/>
  <c r="G15" i="1"/>
</calcChain>
</file>

<file path=xl/sharedStrings.xml><?xml version="1.0" encoding="utf-8"?>
<sst xmlns="http://schemas.openxmlformats.org/spreadsheetml/2006/main" count="829" uniqueCount="473">
  <si>
    <t>Funkciju</t>
  </si>
  <si>
    <t>Objekta nosaukums</t>
  </si>
  <si>
    <t>klasifikā-</t>
  </si>
  <si>
    <t>plāns</t>
  </si>
  <si>
    <t>(euro)</t>
  </si>
  <si>
    <t>03.110</t>
  </si>
  <si>
    <t>Rīgas pilsētas videonovērošanas sistēmas attīstība</t>
  </si>
  <si>
    <t>04.510</t>
  </si>
  <si>
    <t>Īpašuma departaments</t>
  </si>
  <si>
    <t>08.290</t>
  </si>
  <si>
    <t>KOPĀ</t>
  </si>
  <si>
    <t>dotācija</t>
  </si>
  <si>
    <t>09.100</t>
  </si>
  <si>
    <t>09.219</t>
  </si>
  <si>
    <t>06.600</t>
  </si>
  <si>
    <t>08.240</t>
  </si>
  <si>
    <t>Veloceļa "Imanta - Daugavgrīva" izbūve</t>
  </si>
  <si>
    <t>Būvuzraudzībai, autoruzraudzībai un citiem ar investīciju</t>
  </si>
  <si>
    <t xml:space="preserve">projektu realizāciju saistītiem izdevumiem </t>
  </si>
  <si>
    <t>cijas</t>
  </si>
  <si>
    <t xml:space="preserve"> kods</t>
  </si>
  <si>
    <t>Dandāles ielas rekonstrukcija</t>
  </si>
  <si>
    <t>Jaunas pirmsskolas izglītības iestādes ēkas Dignājas ielā</t>
  </si>
  <si>
    <t>būvprojekta izstrāde</t>
  </si>
  <si>
    <t>09.510</t>
  </si>
  <si>
    <t>06.400</t>
  </si>
  <si>
    <t xml:space="preserve">t.sk. 
</t>
  </si>
  <si>
    <t>7. pielikums</t>
  </si>
  <si>
    <t>PVM</t>
  </si>
  <si>
    <t>ID</t>
  </si>
  <si>
    <t>Rīgas domes priekšsēdētājs</t>
  </si>
  <si>
    <t>APS0400.01</t>
  </si>
  <si>
    <t>Galvenais 
izpildītājs</t>
  </si>
  <si>
    <t>APS0415.01</t>
  </si>
  <si>
    <t>APS0415.03</t>
  </si>
  <si>
    <t>APS0136.01</t>
  </si>
  <si>
    <t>APS1166.01</t>
  </si>
  <si>
    <t>APS0647.01</t>
  </si>
  <si>
    <t>APS0927</t>
  </si>
  <si>
    <t>aizņēmums/</t>
  </si>
  <si>
    <t>grants</t>
  </si>
  <si>
    <t xml:space="preserve">Veloinfrastruktūras ierīkošana apkaimēs ar satiksmes </t>
  </si>
  <si>
    <t>organizācijas tehniskajiem līdzekļiem</t>
  </si>
  <si>
    <t>APS0957.13</t>
  </si>
  <si>
    <t xml:space="preserve">Ielejas ielas un Asnu ielas posma no Dzintaru ielas līdz </t>
  </si>
  <si>
    <t>Ielejas ielai pārbūve</t>
  </si>
  <si>
    <t>APS0400.04</t>
  </si>
  <si>
    <t>Ēbelmuižas parka gājēju celiņu izbūve</t>
  </si>
  <si>
    <t>APS0625</t>
  </si>
  <si>
    <t>(projektēšana un būvniecība)</t>
  </si>
  <si>
    <t>APS1238</t>
  </si>
  <si>
    <t>Teritorijas labiekārtošana Višķu ielā</t>
  </si>
  <si>
    <t xml:space="preserve">Sporta skolas "Arkādija" Rīgas Nacionālās sporta manēžas </t>
  </si>
  <si>
    <t>pieslēgšana pie centralizētās siltumapgādes</t>
  </si>
  <si>
    <t>APS1320</t>
  </si>
  <si>
    <t>Sporta skolas "Arkādija" Rīgas Nacionālās sporta manēžas</t>
  </si>
  <si>
    <t xml:space="preserve"> iekštelpu renovācija Kojusalas ielā 9</t>
  </si>
  <si>
    <t>APS0648</t>
  </si>
  <si>
    <t>APS0926</t>
  </si>
  <si>
    <t>APS0935</t>
  </si>
  <si>
    <t xml:space="preserve">Sporta kompleksa "Arkādija" Ojāra Vācieša ielā 2 skrejceļa </t>
  </si>
  <si>
    <t>un žoga nomaiņas darbi</t>
  </si>
  <si>
    <t>APS1327</t>
  </si>
  <si>
    <t xml:space="preserve">Ēkas Slokas ielā 161 telpu atjaunošanas darbi Rīgas </t>
  </si>
  <si>
    <t xml:space="preserve">SIA "Rīgas veselības centrs" filiāles "Torņakalns" ēkas </t>
  </si>
  <si>
    <t>atjaunošanas darbi un infrastruktūras attīstība - lifta izbūve</t>
  </si>
  <si>
    <t>APS0468.03</t>
  </si>
  <si>
    <t>Vienota lietu interneta tīkla pilotprojekts Rīgas pilsētā</t>
  </si>
  <si>
    <t>APS0923.01</t>
  </si>
  <si>
    <t xml:space="preserve">pieejamības nodrošināšanas darbi Gaigalas ielā 3 </t>
  </si>
  <si>
    <t xml:space="preserve">Rīgas Bolderājas bibliotēkas ēkas renovācija un vides </t>
  </si>
  <si>
    <t>APS0140.05</t>
  </si>
  <si>
    <t>Rīgas digitālā aģentūra</t>
  </si>
  <si>
    <t>departaments</t>
  </si>
  <si>
    <t>01.330</t>
  </si>
  <si>
    <t>08.210</t>
  </si>
  <si>
    <t>07.310</t>
  </si>
  <si>
    <t xml:space="preserve">Latvijas Nacionālā teātra piebūves Simtgades alejā 3 </t>
  </si>
  <si>
    <t xml:space="preserve">Kapsētu pārvaldes administrācijas ēkai Aizsaules ielā 1A </t>
  </si>
  <si>
    <t xml:space="preserve">Vides pieejamības nodrošināšana I Meža kapu kapličai un </t>
  </si>
  <si>
    <t>APS0373.01</t>
  </si>
  <si>
    <t>APS0919</t>
  </si>
  <si>
    <t xml:space="preserve">Neatkarīgas sabiedriskā transporta līnijas un ar to saistītās </t>
  </si>
  <si>
    <t>Zemitāna tilta līdz Juglas ielai būvprojekta izstrāde</t>
  </si>
  <si>
    <t>APS0924.01</t>
  </si>
  <si>
    <t>Vienotā rīdzinieka portāla izveide un e-pakalpojumu pilnveide</t>
  </si>
  <si>
    <t>APS0400.02</t>
  </si>
  <si>
    <t xml:space="preserve">Mūkusalas ielas krastmalas nostiprināšana un saistītās </t>
  </si>
  <si>
    <t>infrastruktūras būvniecība</t>
  </si>
  <si>
    <t xml:space="preserve">Publiskās infrastruktūras </t>
  </si>
  <si>
    <t>attīstības pārvalde</t>
  </si>
  <si>
    <t>Ārtelpas un mobilitātes</t>
  </si>
  <si>
    <t>4099.03</t>
  </si>
  <si>
    <t xml:space="preserve">Ventilācijas sistēmu izbūve izglītības iestādēs:
</t>
  </si>
  <si>
    <t>Skolas ēku atjaunošana kārtās:</t>
  </si>
  <si>
    <t>APS0928</t>
  </si>
  <si>
    <t xml:space="preserve">Āra sporta infrastruktūras izveide Rīgas vispārējās izglītības  </t>
  </si>
  <si>
    <t>iestādēs dažādās apkaimēs:</t>
  </si>
  <si>
    <t>APS0929</t>
  </si>
  <si>
    <t>APS1343</t>
  </si>
  <si>
    <t>V. Ķirsis</t>
  </si>
  <si>
    <t>Apkaimju iedzīvotāju centra funkciju izpildes nodrošināšanai</t>
  </si>
  <si>
    <t>Rīgas valstspilsētas pašvaldības konsolidētā investīciju programma 2024. gadam</t>
  </si>
  <si>
    <t>ANO IAM</t>
  </si>
  <si>
    <t>AP 2027 /</t>
  </si>
  <si>
    <t>Skanstes teritorijas revitalizācijas 1. kārta</t>
  </si>
  <si>
    <t xml:space="preserve">Hipokrāta ielas un Malienas ielas krustojuma pārbūve un </t>
  </si>
  <si>
    <t>Kvēles ielas posma no Malienas ielas līdz Palsas ielai izbūve</t>
  </si>
  <si>
    <t>2024. gada</t>
  </si>
  <si>
    <t xml:space="preserve">Ģertrūdes ielas seguma rekonstrukcija posmā no </t>
  </si>
  <si>
    <t>Krišjāņa Barona ielas līdz Brīvības ielai</t>
  </si>
  <si>
    <t>Apgaismojuma ierīkošana Ēbelmuižas parka teritorijā</t>
  </si>
  <si>
    <t>Apgaismojuma ierīkošana Nordeķu parka teritorijā</t>
  </si>
  <si>
    <t>Satiksmes pārvada no Tvaika ielas uz Kundziņsalu</t>
  </si>
  <si>
    <t>būvniecība</t>
  </si>
  <si>
    <t>APS0321.03</t>
  </si>
  <si>
    <t>P01-03/9.1.</t>
  </si>
  <si>
    <t>P01-02/9.1.</t>
  </si>
  <si>
    <t>P01-01/11.2.</t>
  </si>
  <si>
    <t>P02-01/11.7.</t>
  </si>
  <si>
    <t>P02-05/11.7.</t>
  </si>
  <si>
    <t>P02-07/11.7.</t>
  </si>
  <si>
    <t>P06-01/16.10.</t>
  </si>
  <si>
    <t>P03-04/11.6.</t>
  </si>
  <si>
    <t>P04-07/4.2.</t>
  </si>
  <si>
    <t xml:space="preserve">Ēku renovācijas/pārbūves un atjaunošanas darbi skolu </t>
  </si>
  <si>
    <t>tīkla optimizācijas ietvaros:</t>
  </si>
  <si>
    <t>P04-07/4.1.</t>
  </si>
  <si>
    <t>P04-05/4.3.</t>
  </si>
  <si>
    <t>P04-07/4.a.</t>
  </si>
  <si>
    <t>P06-08/11.7.</t>
  </si>
  <si>
    <t>P06-05/16.10.</t>
  </si>
  <si>
    <t>P08-03/8.2.</t>
  </si>
  <si>
    <t>P09-05/8.9.</t>
  </si>
  <si>
    <t>Rīgas filharmonijas (Nacionālās koncertzāles) metu</t>
  </si>
  <si>
    <t xml:space="preserve"> konkursa sagatavošana un projektēšana:</t>
  </si>
  <si>
    <t>P09-04/11</t>
  </si>
  <si>
    <t>P08-06/11</t>
  </si>
  <si>
    <t>P08-02/9.1.</t>
  </si>
  <si>
    <t xml:space="preserve">Mājokļu un vides </t>
  </si>
  <si>
    <t xml:space="preserve">Pilsētas attīstības </t>
  </si>
  <si>
    <t xml:space="preserve">Pilsētas sabiedriskā transporta savienojuma punktu ar </t>
  </si>
  <si>
    <t xml:space="preserve">dzelzceļa stacijām un pieturas punktiem "Vecāķi", </t>
  </si>
  <si>
    <t xml:space="preserve">"Vecdaugava",  "Alfa", "Mangaļi", "Brasa", "Gaisma", </t>
  </si>
  <si>
    <t>"Atgāzene", "Turība", "Slokas iela" projektēšana</t>
  </si>
  <si>
    <t xml:space="preserve">Restaurācijas mācību darbnīcas (saimniecības ēkas) </t>
  </si>
  <si>
    <t>jaunbūve Krāsotāju ielā 12</t>
  </si>
  <si>
    <t>P05-03/11.7.</t>
  </si>
  <si>
    <t>P07-08/ 3</t>
  </si>
  <si>
    <t xml:space="preserve">veloinfrastruktūras izbūves Dzelzavas ielas posmā no Jorģa </t>
  </si>
  <si>
    <t>Rīgas domes 2024. gada 31. janvāra</t>
  </si>
  <si>
    <t>saistošajiem noteikumiem Nr. RD-24-257-sn</t>
  </si>
  <si>
    <t>Čiekurkalna skvēra ierīkošana</t>
  </si>
  <si>
    <t>Ugunsaizsardzības sistēmas izbūves darbi Rīgas</t>
  </si>
  <si>
    <t>valstspilsētas pašvaldības iestādēs:</t>
  </si>
  <si>
    <t>- Rīgas 69. vidusskola Imantas ielā 11A</t>
  </si>
  <si>
    <t>08.230</t>
  </si>
  <si>
    <t>Jauna kolumbārija projektēšana I Meža kapos</t>
  </si>
  <si>
    <t>APS0412.03</t>
  </si>
  <si>
    <t>Glābšanas stacijas posteņa Vakarbuļļu peldvietā projektēšana</t>
  </si>
  <si>
    <t>APS0910</t>
  </si>
  <si>
    <t>APS0413.02</t>
  </si>
  <si>
    <t>Mārupītes mežaparka infrastruktūras izbūves projektēšana</t>
  </si>
  <si>
    <t xml:space="preserve">Matīsa ielas seguma atjaunošana no Krišjāņa Barona ielas </t>
  </si>
  <si>
    <t>līdz Aleksandra Čaka ielai</t>
  </si>
  <si>
    <t>APS0400.32</t>
  </si>
  <si>
    <t>Lietusūdens kanalizācijas sistēmas Akāciju ielā un caurtekas</t>
  </si>
  <si>
    <t>Zolitūdes ielā pie Akāciju ielas pārbūve</t>
  </si>
  <si>
    <t>APS0874.01</t>
  </si>
  <si>
    <t xml:space="preserve">Sabiedriskā transporta pieturvietu izbūve un atjaunošana  </t>
  </si>
  <si>
    <t xml:space="preserve">atbilstoši jaunā dizaina risinājumiem </t>
  </si>
  <si>
    <t>9270.17</t>
  </si>
  <si>
    <t xml:space="preserve">Dienvidu tilta un tā pieeju seguma atjaunošana (pa </t>
  </si>
  <si>
    <t>posmiem)</t>
  </si>
  <si>
    <t xml:space="preserve">Čiekurkalna 2. līnijas seguma atjaunošana no Čiekurkalna </t>
  </si>
  <si>
    <t>2. šķērslīnijas līdz Viskaļu ielai</t>
  </si>
  <si>
    <t>APS0400.33</t>
  </si>
  <si>
    <t>P01-02/11.7.</t>
  </si>
  <si>
    <t xml:space="preserve">Gājēju pāreju ar papildu apgaismojumu būvniecība </t>
  </si>
  <si>
    <t>(8 gājēju pārejas)</t>
  </si>
  <si>
    <t>APS0468.17</t>
  </si>
  <si>
    <t>P07-08/7.3</t>
  </si>
  <si>
    <t>energoefektivitātes uzlabošanas darbi</t>
  </si>
  <si>
    <t>SIA "Rīgas Dzemdību nams" ēkas Miera ielā 45 k-3</t>
  </si>
  <si>
    <t>07.330</t>
  </si>
  <si>
    <t>- Rīgas 45. vidusskola Ropažu ielā 34</t>
  </si>
  <si>
    <t>- Rīgas 9. vidusskola Stāmerienas ielā 8</t>
  </si>
  <si>
    <t>- Rīgas Natālijas Draudziņas vidusskola Bruņinieku ielā 24A</t>
  </si>
  <si>
    <t>- Rīgas 63. pamatskola Baltezera ielā 6</t>
  </si>
  <si>
    <t>- Rīgas Zolitūdes ģimnāzija Ruses ielā 22</t>
  </si>
  <si>
    <t>- Nacionālās koncertzāles projekta metu konkursa rīkošana</t>
  </si>
  <si>
    <t>- Rīgas filharmonijas būvprojekta izstrāde</t>
  </si>
  <si>
    <t>Kultūras pils "Ziemeļblāzma" ēkas fasādes atjaunošanas darbi</t>
  </si>
  <si>
    <t>APS1334</t>
  </si>
  <si>
    <t xml:space="preserve">- Rīgas Ziepniekkalna vidusskola Ozolciema ielā 26 </t>
  </si>
  <si>
    <t>- Rīgas 45. vidusskola Ropažu ielā 34 un Gaujas ielā 23</t>
  </si>
  <si>
    <t>- Rīgas Juglas vidusskola Kvēles ielā 64</t>
  </si>
  <si>
    <t>- Rīgas Lietuviešu vidusskola Prūšu ielā 32</t>
  </si>
  <si>
    <t>APS0269.01</t>
  </si>
  <si>
    <t>SIA "Rīgas 1. slimnīca" lietusūdens savākšanas sistēmas izbūve</t>
  </si>
  <si>
    <t>APS0116.08</t>
  </si>
  <si>
    <t>P07-08/11.6.</t>
  </si>
  <si>
    <t>P02-04/11.4.</t>
  </si>
  <si>
    <t>APS1318</t>
  </si>
  <si>
    <t>Ēkas Amatu ielā 5 vēsturiskās fasādes atjaunošana</t>
  </si>
  <si>
    <t>- Rīgas 47. vidusskola Skaistkalnes ielā 7</t>
  </si>
  <si>
    <t>- Rīgas Franču licejs Mēness ielā 8</t>
  </si>
  <si>
    <t>- Rīgas 85. pamatskola Purvciema ielā 23A</t>
  </si>
  <si>
    <t>P07-08/10.2.</t>
  </si>
  <si>
    <t>APS1703</t>
  </si>
  <si>
    <t xml:space="preserve">Lifta projektēšana un būvniecība Rīgas valstspilsētas  </t>
  </si>
  <si>
    <t>pašvaldības bāriņtiesas ēkā Tērbatas ielā 69</t>
  </si>
  <si>
    <t>10.400</t>
  </si>
  <si>
    <t>APS0140.07</t>
  </si>
  <si>
    <t xml:space="preserve">Rīgas Centrālās bibliotēkas filiālbibliotēkas "Rēzna" </t>
  </si>
  <si>
    <t>atjaunošanas darbi</t>
  </si>
  <si>
    <t>APS1342</t>
  </si>
  <si>
    <t>Rīgas 700 gadu jubilejas paviljona restaurācija un rekonstrukcija</t>
  </si>
  <si>
    <t>Rīgas pieminekļu aģentūra</t>
  </si>
  <si>
    <t>APS0785</t>
  </si>
  <si>
    <t xml:space="preserve">Strūklakas "Sumpurnis, bārenīte un mātesmeita" atjaunošana </t>
  </si>
  <si>
    <t>APS0468.04</t>
  </si>
  <si>
    <t xml:space="preserve">SIA "Rīgas veselības centrs" filiāles "Ķengarags" ēkas </t>
  </si>
  <si>
    <t xml:space="preserve">Kaņiera ielā 13 baseina telpu izlases veida atjaunošanas darbi </t>
  </si>
  <si>
    <t>P02-03/11.7.</t>
  </si>
  <si>
    <t>APS0912</t>
  </si>
  <si>
    <t>APS0628</t>
  </si>
  <si>
    <t xml:space="preserve">Infrastruktūras atjaunošana Uzvaras parkā starp Raņķa </t>
  </si>
  <si>
    <t>dambi un Slokas ielu</t>
  </si>
  <si>
    <t>APS1338.08</t>
  </si>
  <si>
    <t>Publiskās ārtelpas labiekārtošana Vecrīgā</t>
  </si>
  <si>
    <t xml:space="preserve">Spēļu un rekreācijas laukumu attīstība apkaimēs </t>
  </si>
  <si>
    <t>APS1339</t>
  </si>
  <si>
    <t>APS0624</t>
  </si>
  <si>
    <t xml:space="preserve">Jauna spēļu un rekreācijas laukuma projektēšana un </t>
  </si>
  <si>
    <t>būvniecība Brīvības ielā 124</t>
  </si>
  <si>
    <t>- Rīgas 31. vidusskola Skuju ielā 11</t>
  </si>
  <si>
    <t xml:space="preserve">- Rīgas Valsts vācu ģimnāzija Āgenskalna ielā 21A </t>
  </si>
  <si>
    <t>- Rīgas 71. vidusskola Grīvas ielā 26</t>
  </si>
  <si>
    <t>- Rīgas Valsts 3.ģimnāzija Grēcinieku ielā 10</t>
  </si>
  <si>
    <t>- Rīgas 69. pamatskola Imantas ielā 11A</t>
  </si>
  <si>
    <t>- Rīgas Iļģuciema pamatskola Dzirciema ielā 109</t>
  </si>
  <si>
    <t>- Rīgas Pļavnieku pamatskola Jāņa Grestes ielā 14</t>
  </si>
  <si>
    <t>- Rīgas Centra humanitārā vidusskola Krišjāņa Barona ielā 97A</t>
  </si>
  <si>
    <t>- Rīgas 80. vidusskola Andromedas gatvē 11</t>
  </si>
  <si>
    <t>- Rīgas Hanzas vidusskola Grostonas ielā 5A</t>
  </si>
  <si>
    <t>APS0184.03</t>
  </si>
  <si>
    <t>Pirmsskolas izglītības iestāžu teritoriju labiekārtošana:</t>
  </si>
  <si>
    <t>- Rīgas pirmsskolas izglītības iestāde "Laismiņa" Slokas ielā 211</t>
  </si>
  <si>
    <t>- Rīgas pirmsskolas izglītības iestāde "Dardedze" Slokas ielā 209</t>
  </si>
  <si>
    <t>- Rīgas 104. pirmsskolas izglītības iestāde Slokas ielā 207</t>
  </si>
  <si>
    <t>- Rīgas 79. pirmsskolas izglītības iestāde Klijānu ielā 17</t>
  </si>
  <si>
    <t>- Rīgas 244. pirmsskolas izglītības iestāde Marsa gatvē 8</t>
  </si>
  <si>
    <t>- Rīgas pirmsskolas izglītības iestāde "Jumis" Jaunrozes ielā 12</t>
  </si>
  <si>
    <t>- Rīgas 160. pirmsskolas izglītības iestāde Vangažu ielā 40A</t>
  </si>
  <si>
    <t>- Rīgas pirmsskolas izglītības iestāde "Kadiķītis" Garajā ielā 31</t>
  </si>
  <si>
    <t>- Rīgas pirmsskolas izglītības iestāde "Zilbīte" Malnavas ielā 4</t>
  </si>
  <si>
    <t>- Rīgas pirmsskolas izglītības iestāde "Cielaviņa" Dammes ielā 42</t>
  </si>
  <si>
    <t>- Rīgas pirmsskolas izglītības iestāde "Kamenīte" Slokas ielā 126A</t>
  </si>
  <si>
    <t>- Rīgas pirmsskolas izglītības iestāde "Annele" Anniņmuižas bulvārī 78</t>
  </si>
  <si>
    <t>- Rīgas 132. pirmsskolas izglītības iestāde "Ieviņa" Ventspils ielā 13A</t>
  </si>
  <si>
    <t>- Rīgas Zolitūdes pirmsskola Imantas 18.līnijā 3A</t>
  </si>
  <si>
    <t>- Rīgas pirmsskolas izglītības iestāde "Dzintariņš" Ikšķiles ielā 12</t>
  </si>
  <si>
    <t>P04-01/4.a.</t>
  </si>
  <si>
    <t>APS0138</t>
  </si>
  <si>
    <t>Jaunā mācību satura dabaszinātņu un tehnoloģiju jomu</t>
  </si>
  <si>
    <t xml:space="preserve"> mācību centru izveide:</t>
  </si>
  <si>
    <t>- Rīgas 72. vidusskola Ikšķiles ielā 6</t>
  </si>
  <si>
    <t>- Rīgas Valsts 1. ģimnāzija Raiņa bulvārī 8</t>
  </si>
  <si>
    <t>- Rīgas Pārdaugavas pamatskola Kartupeļu ielā 2</t>
  </si>
  <si>
    <t>APS0154.09</t>
  </si>
  <si>
    <t xml:space="preserve">Pirmsskolas izglītības iestāžu ēku iekštelpu atjaunošanas </t>
  </si>
  <si>
    <t xml:space="preserve">darbi: </t>
  </si>
  <si>
    <t>- Rīgas pirmsskolas izglītības iestāde "Imanta" Vecumnieku ielā 7</t>
  </si>
  <si>
    <t>- Rīgas 161. pirmsskolas izglītības iestāde Augusta Dombrovska ielā 9C</t>
  </si>
  <si>
    <t>- Rīgas 232. pirmsskolas izglītības iestāde Augusta Donbrovska ielā 87</t>
  </si>
  <si>
    <t>- Rīgas 123. pirmsskolas izglītības iestāde Kristapa ielā 39</t>
  </si>
  <si>
    <t>- Rīgas Āgenskalna pirmsskola Cieceres ielā 3</t>
  </si>
  <si>
    <t>- Rīgas 272. pirmsskolas izglītības iestāde "Pērlīte" Jelgavas ielā 86A</t>
  </si>
  <si>
    <t>- Rīgas 141. pirmsskolas izglītības iestāde "Kastanītis" Stērstu ielā 19</t>
  </si>
  <si>
    <t>- Rīgas pirmsskolas izglītības iestāde "Brīnumzeme" Kārļa Vatsona ielā 11A</t>
  </si>
  <si>
    <t xml:space="preserve">- Rīgas 148. pirmsskolas izglītības iestāde Tomsona ielā 18 </t>
  </si>
  <si>
    <t xml:space="preserve">- Rīgas pirmsskolas izglītības iestāde "Pūcīte" Ērgļu ielā 1 </t>
  </si>
  <si>
    <t xml:space="preserve">Pirmsskolas izglītības iestāžu ēku energoefektivitātes </t>
  </si>
  <si>
    <t xml:space="preserve">uzlabošana, t.sk. norobežojošo konstrukciju siltināšana, </t>
  </si>
  <si>
    <t xml:space="preserve">apgaismojuma renovācija, apkures sistēmu renovācija, </t>
  </si>
  <si>
    <t>rekuperācijas/ventilācijas sistēmu uzstādīšana u.c.:</t>
  </si>
  <si>
    <t>- Rīgas pirmsskolas izglītības iestāde "Pīlādzītis" Augšielā 8</t>
  </si>
  <si>
    <t xml:space="preserve">Skolu ēku energoefektivitātes uzlabošana, t. sk. </t>
  </si>
  <si>
    <t xml:space="preserve">norobežojošo konstrukciju siltināšana, apgaismojuma </t>
  </si>
  <si>
    <t>renovācija, apkures sistēmu renovācija, rekuperācijas/</t>
  </si>
  <si>
    <t>ventilācijas sistēmu uzstādīšana u. c.</t>
  </si>
  <si>
    <t>APS0158</t>
  </si>
  <si>
    <t>Izglītības iestāžu vēsturisko fasāžu atjaunošana:</t>
  </si>
  <si>
    <t xml:space="preserve">Rīgas valstspilsētas pašvaldības vispārizglītojošo skolu </t>
  </si>
  <si>
    <t>mācību vides modernizācija:</t>
  </si>
  <si>
    <t>- Rīgas Imantas vidusskola Kurzemes prospektā 158</t>
  </si>
  <si>
    <t>- Rīgas Valdorfskola Kalnciema ielā 160</t>
  </si>
  <si>
    <t>- Rīgas Ēbelmuižas pamatskola Graudu ielā 21</t>
  </si>
  <si>
    <t xml:space="preserve">Pilsētas videonovērošanas tīkla attīstība, izbūvējot jaunus </t>
  </si>
  <si>
    <t>videonovērošanas punktus (1.-2. kārta)</t>
  </si>
  <si>
    <t>APS0400.03</t>
  </si>
  <si>
    <t>Laivu ielas un jaunas ielas izbūve Lucavsalā (2. etaps)</t>
  </si>
  <si>
    <t>P04-07/11.6.</t>
  </si>
  <si>
    <t>APS1324</t>
  </si>
  <si>
    <t>APS0940</t>
  </si>
  <si>
    <t xml:space="preserve">Daugavas sporta nama priekšlaukuma pārbūve – Slavas </t>
  </si>
  <si>
    <t>alejas izbūve</t>
  </si>
  <si>
    <t xml:space="preserve">Daugavas sporta nama ventilācijas sistēmas pārbūve,   </t>
  </si>
  <si>
    <t>peldbaseina atjaunošana, iekštelpu remonts</t>
  </si>
  <si>
    <t>APS0119.02</t>
  </si>
  <si>
    <t xml:space="preserve">Rīgas valstspilsētas pašvaldības policijas videonovērošanas  </t>
  </si>
  <si>
    <t>centra Lēdurgas ielā 26 atjaunošana</t>
  </si>
  <si>
    <t>9270.06</t>
  </si>
  <si>
    <t>Jorģa Zemitāna tilta pārbūve</t>
  </si>
  <si>
    <t>Veloceļa izbūve un seguma atjaunošana Vilhelma Purvīša</t>
  </si>
  <si>
    <t>ielā</t>
  </si>
  <si>
    <t>APS0117</t>
  </si>
  <si>
    <t>10.200</t>
  </si>
  <si>
    <t xml:space="preserve">Rīgas sociālās aprūpes centru atjaunošana un infrastruktūras </t>
  </si>
  <si>
    <t>uzlabošana:</t>
  </si>
  <si>
    <t>P02-02/11.7.</t>
  </si>
  <si>
    <t>APS1317</t>
  </si>
  <si>
    <t xml:space="preserve">Uzvaras parka atjaunošana, tostarp teritorijas labiekārtošana </t>
  </si>
  <si>
    <t>(II kārta)</t>
  </si>
  <si>
    <t>APS1331</t>
  </si>
  <si>
    <t>10.120</t>
  </si>
  <si>
    <t xml:space="preserve">Sociālo pakalpojumu ēku projektēšana un būvniecība telpu  </t>
  </si>
  <si>
    <t xml:space="preserve">pielāgošanai pašvaldības funkcijas veikšanai un vides  </t>
  </si>
  <si>
    <t xml:space="preserve">pieejamības nodrošināšanas pasākumiem Burtnieku ielā 37 </t>
  </si>
  <si>
    <t>(izlases veida atjaunošana)</t>
  </si>
  <si>
    <t>APS0400.06</t>
  </si>
  <si>
    <t xml:space="preserve">Seguma atjaunošana Kārļa Mīlenbaha ielas posmā no </t>
  </si>
  <si>
    <t>Lastādijas ielas līdz Dzirnavu ielai</t>
  </si>
  <si>
    <t>APS0400.05</t>
  </si>
  <si>
    <t>Cēsu ielas seguma un ietvju atjaunošana</t>
  </si>
  <si>
    <t>APS0322.04</t>
  </si>
  <si>
    <t xml:space="preserve">Pērnavas ielas seguma atjaunošana posmā no Augusta </t>
  </si>
  <si>
    <t>Deglava ielas līdz Brīvības ielai</t>
  </si>
  <si>
    <t>APS0400.09</t>
  </si>
  <si>
    <t>APS0400.10</t>
  </si>
  <si>
    <t xml:space="preserve">Seguma atjaunošana Biķernieku ielas posmā no Biķernieku </t>
  </si>
  <si>
    <t>ielas 12 līdz Biķernieku ielai 40A</t>
  </si>
  <si>
    <t>APS0322.15</t>
  </si>
  <si>
    <t xml:space="preserve">Seguma atjaunošana Pulkveža Brieža ielas posmā no </t>
  </si>
  <si>
    <t>Hanzas ielas līdz Elizabetes ielai</t>
  </si>
  <si>
    <t xml:space="preserve">Seguma atjaunošana Gustava Zemgala gatves posmā no  </t>
  </si>
  <si>
    <t>Ūnijas ielas līdz Brīvības gatvei</t>
  </si>
  <si>
    <t>APS0322.16</t>
  </si>
  <si>
    <t>APS0322.26</t>
  </si>
  <si>
    <t xml:space="preserve">Seguma atjaunošana Biķernieku ielas posmā no Lielvārdes </t>
  </si>
  <si>
    <t>ielas līdz Ulbrokas ielai</t>
  </si>
  <si>
    <t>APS0322.11</t>
  </si>
  <si>
    <t xml:space="preserve">Lubānas ielas seguma atjaunošana posmā no Andreja </t>
  </si>
  <si>
    <t>Saharova ielas līdz Brāļu Kaudzīšu ielai</t>
  </si>
  <si>
    <t>APS0384.09</t>
  </si>
  <si>
    <t xml:space="preserve">Seguma atjaunošana Juglas krastmalas posmā no Brīvības </t>
  </si>
  <si>
    <t xml:space="preserve">gatves līdz Pāles ielai un Juglas ielas posmā līdz Murjāņu </t>
  </si>
  <si>
    <t>ielai</t>
  </si>
  <si>
    <t>APS0322.02</t>
  </si>
  <si>
    <t xml:space="preserve">Mīlgrāvja tilta transporta mezgla brauktuves (izņemot tiltu) </t>
  </si>
  <si>
    <t>APS0400.30</t>
  </si>
  <si>
    <t xml:space="preserve">Asfalta seguma atjaunošana Emmas ielā, Meldru ielā un </t>
  </si>
  <si>
    <t>Atlantijas ielā</t>
  </si>
  <si>
    <t>APS0400.12</t>
  </si>
  <si>
    <t xml:space="preserve">Seguma atjaunošana Sesku ielas posmā no Ilūkstes ielas </t>
  </si>
  <si>
    <t>līdz Dārzciema ielai</t>
  </si>
  <si>
    <t xml:space="preserve">Seguma atjaunošana Dārziņu ielas posmā no Cidoniju ielas </t>
  </si>
  <si>
    <t>līdz Dārziņu 1. līnijai</t>
  </si>
  <si>
    <t>APS0322.18</t>
  </si>
  <si>
    <t xml:space="preserve">Seguma atjaunošana Brīvības gatves posmā no Juglas ielas </t>
  </si>
  <si>
    <t>līdz Jaunciema gatves pārvadam</t>
  </si>
  <si>
    <t>Tilta pār Juglu seguma atjaunošana Brīvības gatvē</t>
  </si>
  <si>
    <t>APS0400.21</t>
  </si>
  <si>
    <t>Biksēres ielas seguma atjaunošana</t>
  </si>
  <si>
    <t>APS0322.01</t>
  </si>
  <si>
    <t xml:space="preserve">Raņķa dambja seguma atjaunošana no Trijādības ielas </t>
  </si>
  <si>
    <t>līdz Uzvaras bulvārim</t>
  </si>
  <si>
    <t>APS0400.17</t>
  </si>
  <si>
    <t xml:space="preserve">Seguma atjaunošana Trijādības ielas posmā no Kuģu ielas </t>
  </si>
  <si>
    <t>līdz Raņķa dambim</t>
  </si>
  <si>
    <t>APS0322.06</t>
  </si>
  <si>
    <t>APS0322.10</t>
  </si>
  <si>
    <t>APS0322.17</t>
  </si>
  <si>
    <t>abos virzienos</t>
  </si>
  <si>
    <t xml:space="preserve">Kārļa Ulmaņa gatves seguma atjaunošanas darbi atsevišķos </t>
  </si>
  <si>
    <t xml:space="preserve">posmos: </t>
  </si>
  <si>
    <t>- no Gramzdas ielas līdz pilsētas robežai</t>
  </si>
  <si>
    <t>- no Liepājas ielas līdz Jaunmoku ielai</t>
  </si>
  <si>
    <t xml:space="preserve">- no Jaunmoku ielas līdz Gramzdas ielai un paralēlajās joslās </t>
  </si>
  <si>
    <t xml:space="preserve">Rīgas valstspilsētas pašvaldības ielu seguma periodiskās </t>
  </si>
  <si>
    <t>APS0384.22</t>
  </si>
  <si>
    <t>APS0400.26</t>
  </si>
  <si>
    <t>APS0322.19</t>
  </si>
  <si>
    <t>atjanošanas darbi:</t>
  </si>
  <si>
    <t>APS0322.23</t>
  </si>
  <si>
    <t>APS0400.13</t>
  </si>
  <si>
    <t>APS0400.20</t>
  </si>
  <si>
    <t>APS0400.29</t>
  </si>
  <si>
    <t>APS0400.15</t>
  </si>
  <si>
    <t>APS0322.07</t>
  </si>
  <si>
    <t>APS0322.03</t>
  </si>
  <si>
    <t xml:space="preserve">- Gaujas ielas posmā no Brasas tilta līdz Gustava Zemgala gatves </t>
  </si>
  <si>
    <t>- Aspazijas bulvārī no Krišjāņa Barona ielas līdz Brīvības laukumam</t>
  </si>
  <si>
    <t>- Piedrujas ielas posmā no Pildas ielas līdz Rēzeknes ielai</t>
  </si>
  <si>
    <t>- Jelgavas ielas posmā no Bauskas ielas līdz Buru ielai</t>
  </si>
  <si>
    <t>- Daugavgrīvas šosejas posmā no Podraga ielas līdz Zilajai ielai</t>
  </si>
  <si>
    <t>- Jaunciema gatves posmā no Mīlgrāvja tilta līdz Jaunciemam</t>
  </si>
  <si>
    <t>APS0400.23</t>
  </si>
  <si>
    <t>APS0400.19</t>
  </si>
  <si>
    <t>APS0384.16</t>
  </si>
  <si>
    <t>APS0400.16</t>
  </si>
  <si>
    <t>- Aptiekas ielas posmā no Tvaika ielas līdz tiltam uz Kundziņsalu</t>
  </si>
  <si>
    <t>- Bauskas ielas posmā no Bauskas ielas 172 līdz Bauskas ielai 166</t>
  </si>
  <si>
    <t>pie Gaigalas ielas 41</t>
  </si>
  <si>
    <t>- Ulbrokas ielas posmā no Augusta Deglava ielas līdz Brāļu Kaudzīšu ielai</t>
  </si>
  <si>
    <t>- Ilūkstes ielas posmā no Augusta Deglava ielas līdz Dzelzavas ielai</t>
  </si>
  <si>
    <t>- Rīgas Arkādijas vidusskola Melnsila ielā 6</t>
  </si>
  <si>
    <t>APS0298.01</t>
  </si>
  <si>
    <t>P03-03/11.6.</t>
  </si>
  <si>
    <t>P01-03/9.1./</t>
  </si>
  <si>
    <t>P02-02/11</t>
  </si>
  <si>
    <t>Slipu izbūve publiskajos ūdeņos: Ķīšezerā un Juglas ezerā:</t>
  </si>
  <si>
    <t>- Juglas ezerā</t>
  </si>
  <si>
    <t>- Pārdaugavas kultūras apvienības Kultūras centrs "Iļģuciems" Lidoņu ielā 27 k-2</t>
  </si>
  <si>
    <t>Kronvalda parkā (projektēšana)</t>
  </si>
  <si>
    <t>sporta departaments</t>
  </si>
  <si>
    <t xml:space="preserve">Izglītības, kultūras un </t>
  </si>
  <si>
    <t>(t.sk. projektu izstrāde):</t>
  </si>
  <si>
    <t>Spēļu un rekreācijas laukumu atjaunošana apkaimēs:</t>
  </si>
  <si>
    <t>- Kaņiera ielā 17A, Ķengarags</t>
  </si>
  <si>
    <t>- Dubultu ielā 5, Imanta</t>
  </si>
  <si>
    <t>- Progresa ielā b/n, Imanta</t>
  </si>
  <si>
    <t>- Zentenes ielā b/n, Imanta</t>
  </si>
  <si>
    <t>- Priedaines ielā b/n, Zolitūde</t>
  </si>
  <si>
    <t>- Kurpnielu ielā b/n, Zasulauks</t>
  </si>
  <si>
    <t>- Malienas ielā 60, Jugla</t>
  </si>
  <si>
    <t xml:space="preserve">- RSAC "Gaiļezers" Hipokrāta ielā 6 </t>
  </si>
  <si>
    <t>- Pļavnieku ielas posmā no Andreja Saharova ielas līdz Pļavnieku ielai 8</t>
  </si>
  <si>
    <t xml:space="preserve">satiksmes pārvadam </t>
  </si>
  <si>
    <t>- Rīgas pirmsskolas izglītības iestāde "Auseklītis" Mežciema ielā 41</t>
  </si>
  <si>
    <t>- Rīgas Jāņa Šteinhauera vidusskola Slokas ielā 49A</t>
  </si>
  <si>
    <t>- Rīgas Dārzciema vidusskola Sesku ielā 72</t>
  </si>
  <si>
    <t>- Rīgas Āgenskalna Valsts ģimnāzija Lavīzes ielā 2A</t>
  </si>
  <si>
    <t>- Rīgas Jaunciema pamatskola Jaunciema 4. šķērslīnijā 4</t>
  </si>
  <si>
    <t>- Andreja Pumpura Rīgas 11. pamatskola Latgales ielā 197</t>
  </si>
  <si>
    <t>- Rīgas bērnu un jauniešu centrs "Altona" Altonovas ielā 6</t>
  </si>
  <si>
    <t>- Rīgas Valsts klasiskā ģimnāzija Vaidavas ielā 6</t>
  </si>
  <si>
    <t>- Rīgas Ziemeļvalstu ģimnāzija Paula Lejiņa ielā 12 un Apuzes ielā 66</t>
  </si>
  <si>
    <t>- Rīgas Ziemeļvalstu ģimnāzija Paula Lejiņa ielā 12</t>
  </si>
  <si>
    <t>- Rīgas pirmsskolas izglītības iestāde "Saulstariņi" Stūrmaņu ielā 7 un Gobas ielā 27</t>
  </si>
  <si>
    <t>- Rīgas 5. pirmsskolas izglītības iestāde "Čiekuriņš" Gaujas ielā 32B</t>
  </si>
  <si>
    <t>- Rīgas 239. pirmsskolas izglītības iestāde Brāļu Kaudzīšu ielā 50</t>
  </si>
  <si>
    <t>- Rīgas 259. pirmsskolas izglītības iestāde Jāņa Grestes ielā 3</t>
  </si>
  <si>
    <t>- Rīgas 14. pirmsskolas izglītības iestāde Vircavas ielā 2</t>
  </si>
  <si>
    <t>- Rīgas 49. vidusskola Krišjāņa Valdemāra ielā 65</t>
  </si>
  <si>
    <t xml:space="preserve">- RSAC "Mežciems" Malienas ielā 3A </t>
  </si>
  <si>
    <t>(Rīgas domes 2024. gada  20. novembra</t>
  </si>
  <si>
    <t>saistošo noteikumu Nr. RD-24-314-sn redakcijā)</t>
  </si>
  <si>
    <t>Policija</t>
  </si>
  <si>
    <t>un brauktuves daļas līdz Emmas ielai seguma atjaunošana</t>
  </si>
  <si>
    <t>- Pils laukumā 3</t>
  </si>
  <si>
    <t>- Tēriņu ielā (ar ietvēm) no Mārupes robežas līdz Cēres ielai</t>
  </si>
  <si>
    <t>- Ludzas ielas posmā no Katoļu ielas līdz Ludzas ielai 40</t>
  </si>
  <si>
    <t>- Ropažu ielā pie ēkām Nr. 28 un Nr. 34, Teika</t>
  </si>
  <si>
    <t>- Nīcgales ielā starp ēkām Nr. 8, Nr. 12, Nr. 14 un Nr. 16, Purvciems</t>
  </si>
  <si>
    <t>- Vecmīlgrāvja 6. līnijā pie ēkām Nr. 2 un Nr. 4, Vecmīlgrāvis</t>
  </si>
  <si>
    <t>- starp Varavīksnes gatves ēkām Nr. 1 un Nr. 3, Purvciems</t>
  </si>
  <si>
    <t>- starp Ilūkstes ielu 16A un Brāļu Kaudzīšu ielas ēkām Nr. 4 un Nr. 6, Pļavnieki</t>
  </si>
  <si>
    <t>- aktīvās atpūtas zonā pie Daugavas promenādes, Centrs</t>
  </si>
  <si>
    <t>- Rīgas 59. pirmsskolas izglītības ietāde Grostonas ielā 4</t>
  </si>
  <si>
    <t>- Rīgas 135. pirmsskolas izglītības iestāde "Liepziediņi" Čiekurkalna 1.līnijā 53A</t>
  </si>
  <si>
    <t xml:space="preserve">- Daugavgrīvas šosejas satiksmes pārvadā  satiksmes pārvadā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</si>
</sst>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i/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z val="10"/>
      <name val="Times New Roman"/>
      <family val="1"/>
      <charset val="186"/>
    </font>
    <font>
      <sz val="12"/>
      <color indexed="8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b/>
      <i/>
      <sz val="11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3"/>
      <color indexed="8"/>
      <name val="Times New Roman"/>
      <family val="1"/>
      <charset val="186"/>
    </font>
    <font>
      <i/>
      <sz val="13"/>
      <color indexed="8"/>
      <name val="Times New Roman"/>
      <family val="1"/>
      <charset val="186"/>
    </font>
    <font>
      <i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8">
    <xf numFmtId="0" fontId="0" fillId="0" borderId="0" xfId="0"/>
    <xf numFmtId="1" fontId="1" fillId="0" borderId="1" xfId="0" applyNumberFormat="1" applyFont="1" applyBorder="1" applyAlignment="1">
      <alignment horizontal="center" vertical="top"/>
    </xf>
    <xf numFmtId="0" fontId="4" fillId="0" borderId="0" xfId="0" applyFont="1"/>
    <xf numFmtId="0" fontId="5" fillId="0" borderId="0" xfId="0" applyFont="1" applyAlignment="1">
      <alignment vertical="justify" wrapText="1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wrapText="1" indent="1"/>
    </xf>
    <xf numFmtId="49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left"/>
    </xf>
    <xf numFmtId="3" fontId="6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11" fillId="0" borderId="0" xfId="0" applyFont="1" applyAlignment="1">
      <alignment horizontal="center" vertical="justify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vertical="justify" wrapText="1"/>
    </xf>
    <xf numFmtId="1" fontId="11" fillId="0" borderId="0" xfId="0" applyNumberFormat="1" applyFont="1" applyAlignment="1">
      <alignment horizontal="right" vertical="justify"/>
    </xf>
    <xf numFmtId="0" fontId="8" fillId="0" borderId="0" xfId="0" applyFont="1"/>
    <xf numFmtId="0" fontId="6" fillId="0" borderId="0" xfId="0" applyFont="1" applyAlignment="1">
      <alignment horizontal="right"/>
    </xf>
    <xf numFmtId="1" fontId="1" fillId="0" borderId="3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5" fillId="0" borderId="0" xfId="0" applyFont="1"/>
    <xf numFmtId="0" fontId="16" fillId="0" borderId="0" xfId="0" applyFont="1"/>
    <xf numFmtId="1" fontId="17" fillId="0" borderId="0" xfId="0" applyNumberFormat="1" applyFont="1" applyAlignment="1">
      <alignment horizontal="center" wrapText="1"/>
    </xf>
    <xf numFmtId="0" fontId="14" fillId="0" borderId="0" xfId="0" applyFont="1"/>
    <xf numFmtId="0" fontId="6" fillId="0" borderId="0" xfId="0" applyFont="1"/>
    <xf numFmtId="0" fontId="8" fillId="0" borderId="0" xfId="0" applyFont="1" applyAlignment="1">
      <alignment wrapText="1"/>
    </xf>
    <xf numFmtId="49" fontId="6" fillId="0" borderId="0" xfId="0" applyNumberFormat="1" applyFont="1" applyBorder="1" applyAlignment="1">
      <alignment horizontal="center" wrapText="1"/>
    </xf>
    <xf numFmtId="0" fontId="6" fillId="0" borderId="0" xfId="0" applyFont="1" applyFill="1" applyBorder="1"/>
    <xf numFmtId="49" fontId="6" fillId="0" borderId="0" xfId="0" applyNumberFormat="1" applyFont="1" applyFill="1" applyAlignment="1">
      <alignment horizont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19" fillId="0" borderId="0" xfId="0" applyFont="1"/>
    <xf numFmtId="3" fontId="7" fillId="0" borderId="0" xfId="0" applyNumberFormat="1" applyFont="1" applyFill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0" fontId="10" fillId="0" borderId="0" xfId="0" applyFont="1"/>
    <xf numFmtId="49" fontId="15" fillId="0" borderId="0" xfId="0" applyNumberFormat="1" applyFont="1" applyBorder="1" applyAlignment="1">
      <alignment horizontal="center" wrapText="1"/>
    </xf>
    <xf numFmtId="0" fontId="16" fillId="0" borderId="0" xfId="0" applyFont="1" applyBorder="1"/>
    <xf numFmtId="0" fontId="19" fillId="0" borderId="0" xfId="0" applyFont="1" applyAlignment="1">
      <alignment vertical="justify" wrapText="1"/>
    </xf>
    <xf numFmtId="1" fontId="19" fillId="0" borderId="0" xfId="0" applyNumberFormat="1" applyFont="1" applyAlignment="1">
      <alignment horizontal="right" vertical="justify"/>
    </xf>
    <xf numFmtId="0" fontId="19" fillId="0" borderId="0" xfId="0" applyFont="1" applyAlignment="1">
      <alignment horizontal="center" vertical="justify"/>
    </xf>
    <xf numFmtId="1" fontId="20" fillId="0" borderId="0" xfId="0" applyNumberFormat="1" applyFont="1" applyAlignment="1">
      <alignment horizontal="right" vertical="justify"/>
    </xf>
    <xf numFmtId="3" fontId="21" fillId="0" borderId="0" xfId="0" applyNumberFormat="1" applyFont="1" applyAlignment="1">
      <alignment horizontal="right"/>
    </xf>
    <xf numFmtId="1" fontId="6" fillId="0" borderId="0" xfId="0" applyNumberFormat="1" applyFont="1" applyBorder="1" applyAlignment="1">
      <alignment horizontal="right"/>
    </xf>
    <xf numFmtId="0" fontId="6" fillId="0" borderId="0" xfId="1" applyFont="1" applyFill="1" applyAlignment="1">
      <alignment vertical="top" wrapText="1"/>
    </xf>
    <xf numFmtId="1" fontId="15" fillId="0" borderId="0" xfId="0" applyNumberFormat="1" applyFont="1" applyBorder="1" applyAlignment="1">
      <alignment horizontal="right"/>
    </xf>
    <xf numFmtId="1" fontId="1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3" fontId="11" fillId="0" borderId="0" xfId="0" applyNumberFormat="1" applyFont="1"/>
    <xf numFmtId="3" fontId="6" fillId="0" borderId="0" xfId="0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wrapText="1"/>
    </xf>
    <xf numFmtId="1" fontId="1" fillId="0" borderId="5" xfId="0" applyNumberFormat="1" applyFont="1" applyFill="1" applyBorder="1" applyAlignment="1">
      <alignment horizontal="center"/>
    </xf>
    <xf numFmtId="0" fontId="11" fillId="0" borderId="0" xfId="0" applyFont="1" applyAlignment="1">
      <alignment vertical="justify"/>
    </xf>
    <xf numFmtId="2" fontId="5" fillId="0" borderId="0" xfId="0" applyNumberFormat="1" applyFont="1" applyAlignment="1">
      <alignment horizontal="right"/>
    </xf>
    <xf numFmtId="0" fontId="12" fillId="0" borderId="0" xfId="0" applyFont="1"/>
    <xf numFmtId="0" fontId="9" fillId="0" borderId="0" xfId="0" applyFont="1" applyFill="1" applyAlignment="1">
      <alignment horizontal="left" wrapText="1" inden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3" fontId="3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left"/>
    </xf>
    <xf numFmtId="49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vertical="center" wrapText="1"/>
    </xf>
    <xf numFmtId="0" fontId="8" fillId="0" borderId="0" xfId="0" applyFont="1" applyFill="1"/>
    <xf numFmtId="49" fontId="6" fillId="0" borderId="0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center" wrapText="1"/>
    </xf>
    <xf numFmtId="0" fontId="14" fillId="0" borderId="0" xfId="0" applyFont="1" applyFill="1"/>
    <xf numFmtId="49" fontId="10" fillId="0" borderId="0" xfId="0" applyNumberFormat="1" applyFont="1" applyFill="1" applyAlignment="1">
      <alignment horizontal="center"/>
    </xf>
    <xf numFmtId="0" fontId="8" fillId="0" borderId="3" xfId="0" applyFont="1" applyFill="1" applyBorder="1"/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1" fontId="6" fillId="0" borderId="0" xfId="0" applyNumberFormat="1" applyFont="1" applyFill="1" applyAlignment="1">
      <alignment horizontal="left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vertical="justify" wrapText="1"/>
    </xf>
    <xf numFmtId="1" fontId="16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top" wrapText="1"/>
    </xf>
    <xf numFmtId="1" fontId="6" fillId="0" borderId="0" xfId="0" applyNumberFormat="1" applyFont="1" applyFill="1" applyBorder="1" applyAlignment="1">
      <alignment horizontal="right"/>
    </xf>
    <xf numFmtId="0" fontId="19" fillId="0" borderId="0" xfId="0" applyFont="1" applyFill="1"/>
    <xf numFmtId="0" fontId="11" fillId="0" borderId="0" xfId="0" applyFont="1" applyFill="1"/>
    <xf numFmtId="0" fontId="8" fillId="0" borderId="6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0" fontId="9" fillId="0" borderId="0" xfId="0" applyFont="1" applyFill="1" applyAlignment="1">
      <alignment wrapText="1"/>
    </xf>
    <xf numFmtId="0" fontId="14" fillId="0" borderId="0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49" fontId="10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quotePrefix="1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Alignment="1">
      <alignment horizontal="center" vertical="justify"/>
    </xf>
    <xf numFmtId="0" fontId="23" fillId="0" borderId="0" xfId="0" applyFont="1" applyAlignment="1">
      <alignment vertical="justify" wrapText="1"/>
    </xf>
    <xf numFmtId="1" fontId="22" fillId="0" borderId="0" xfId="0" applyNumberFormat="1" applyFont="1" applyAlignment="1">
      <alignment horizontal="right" vertical="justify"/>
    </xf>
    <xf numFmtId="0" fontId="22" fillId="0" borderId="0" xfId="0" applyFont="1" applyAlignment="1">
      <alignment horizontal="center"/>
    </xf>
    <xf numFmtId="0" fontId="22" fillId="0" borderId="0" xfId="0" applyFont="1"/>
    <xf numFmtId="3" fontId="24" fillId="0" borderId="0" xfId="0" applyNumberFormat="1" applyFont="1" applyAlignment="1">
      <alignment horizontal="right"/>
    </xf>
    <xf numFmtId="0" fontId="9" fillId="0" borderId="0" xfId="0" applyFont="1" applyFill="1" applyAlignment="1">
      <alignment horizontal="center" wrapText="1"/>
    </xf>
    <xf numFmtId="0" fontId="12" fillId="0" borderId="0" xfId="0" quotePrefix="1" applyFont="1" applyBorder="1"/>
    <xf numFmtId="0" fontId="7" fillId="0" borderId="0" xfId="0" quotePrefix="1" applyFont="1" applyBorder="1"/>
    <xf numFmtId="3" fontId="12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0" borderId="0" xfId="0" quotePrefix="1" applyFont="1" applyFill="1" applyAlignment="1">
      <alignment horizontal="left" vertical="center" wrapText="1"/>
    </xf>
    <xf numFmtId="0" fontId="12" fillId="0" borderId="0" xfId="0" quotePrefix="1" applyFont="1" applyFill="1"/>
    <xf numFmtId="0" fontId="12" fillId="0" borderId="0" xfId="0" quotePrefix="1" applyFont="1"/>
    <xf numFmtId="1" fontId="8" fillId="0" borderId="0" xfId="0" applyNumberFormat="1" applyFont="1" applyAlignment="1">
      <alignment horizontal="right" vertical="justify"/>
    </xf>
    <xf numFmtId="3" fontId="12" fillId="0" borderId="0" xfId="0" applyNumberFormat="1" applyFont="1" applyAlignment="1">
      <alignment horizontal="right" vertical="justify"/>
    </xf>
    <xf numFmtId="0" fontId="6" fillId="0" borderId="0" xfId="0" applyFont="1" applyBorder="1"/>
    <xf numFmtId="0" fontId="7" fillId="0" borderId="0" xfId="0" quotePrefix="1" applyFont="1"/>
    <xf numFmtId="0" fontId="7" fillId="0" borderId="0" xfId="0" quotePrefix="1" applyFont="1" applyFill="1"/>
    <xf numFmtId="0" fontId="6" fillId="0" borderId="0" xfId="0" quotePrefix="1" applyFont="1" applyBorder="1"/>
    <xf numFmtId="0" fontId="8" fillId="0" borderId="0" xfId="0" quotePrefix="1" applyFont="1" applyBorder="1"/>
    <xf numFmtId="0" fontId="7" fillId="0" borderId="0" xfId="0" quotePrefix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6" fillId="0" borderId="0" xfId="0" quotePrefix="1" applyFont="1"/>
    <xf numFmtId="0" fontId="6" fillId="0" borderId="0" xfId="0" applyFont="1" applyAlignment="1">
      <alignment vertical="center"/>
    </xf>
    <xf numFmtId="0" fontId="8" fillId="0" borderId="0" xfId="0" applyFont="1" applyAlignment="1">
      <alignment horizontal="center" vertical="justify"/>
    </xf>
    <xf numFmtId="0" fontId="7" fillId="0" borderId="0" xfId="0" applyFont="1"/>
    <xf numFmtId="0" fontId="7" fillId="0" borderId="0" xfId="0" quotePrefix="1" applyFont="1" applyAlignment="1">
      <alignment vertical="center" wrapText="1"/>
    </xf>
    <xf numFmtId="0" fontId="7" fillId="0" borderId="0" xfId="0" quotePrefix="1" applyFont="1" applyAlignment="1">
      <alignment vertical="center"/>
    </xf>
    <xf numFmtId="0" fontId="7" fillId="0" borderId="0" xfId="0" quotePrefix="1" applyFont="1" applyAlignment="1">
      <alignment vertical="top"/>
    </xf>
    <xf numFmtId="0" fontId="6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center"/>
    </xf>
    <xf numFmtId="0" fontId="15" fillId="0" borderId="0" xfId="0" applyFont="1" applyFill="1"/>
    <xf numFmtId="1" fontId="7" fillId="0" borderId="0" xfId="0" quotePrefix="1" applyNumberFormat="1" applyFont="1" applyAlignment="1">
      <alignment horizontal="left"/>
    </xf>
    <xf numFmtId="0" fontId="6" fillId="0" borderId="0" xfId="0" quotePrefix="1" applyFont="1" applyFill="1" applyAlignment="1">
      <alignment vertical="center"/>
    </xf>
    <xf numFmtId="0" fontId="13" fillId="0" borderId="0" xfId="0" applyFont="1" applyAlignment="1">
      <alignment horizontal="center" vertical="justify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4" xfId="0" applyFont="1" applyBorder="1"/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Parasts" xfId="0" builtinId="0"/>
    <cellStyle name="Parasts 2" xfId="1" xr:uid="{00000000-0005-0000-0000-000006000000}"/>
    <cellStyle name="Parasts 3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6"/>
  <sheetViews>
    <sheetView tabSelected="1" workbookViewId="0">
      <selection activeCell="B2" sqref="B2"/>
    </sheetView>
  </sheetViews>
  <sheetFormatPr defaultColWidth="8.85546875" defaultRowHeight="15.75" x14ac:dyDescent="0.25"/>
  <cols>
    <col min="1" max="1" width="14" style="88" customWidth="1"/>
    <col min="2" max="2" width="11.42578125" style="88" customWidth="1"/>
    <col min="3" max="3" width="8.85546875" style="10" bestFit="1" customWidth="1"/>
    <col min="4" max="4" width="50.7109375" style="13" customWidth="1"/>
    <col min="5" max="5" width="12.42578125" style="14" bestFit="1" customWidth="1"/>
    <col min="6" max="6" width="13" style="14" bestFit="1" customWidth="1"/>
    <col min="7" max="7" width="11.85546875" style="14" bestFit="1" customWidth="1"/>
    <col min="8" max="8" width="23.28515625" style="11" customWidth="1"/>
    <col min="9" max="244" width="9.140625" style="11" customWidth="1"/>
    <col min="245" max="245" width="8.85546875" style="11" bestFit="1"/>
    <col min="246" max="16384" width="8.85546875" style="11"/>
  </cols>
  <sheetData>
    <row r="1" spans="1:8" s="34" customFormat="1" ht="15" x14ac:dyDescent="0.25">
      <c r="A1" s="87"/>
      <c r="B1" s="87"/>
      <c r="C1" s="45"/>
      <c r="D1" s="43"/>
      <c r="E1" s="44"/>
      <c r="F1" s="46"/>
      <c r="G1" s="46"/>
      <c r="H1" s="16" t="s">
        <v>27</v>
      </c>
    </row>
    <row r="2" spans="1:8" s="34" customFormat="1" ht="15" x14ac:dyDescent="0.25">
      <c r="A2" s="87"/>
      <c r="B2" s="87"/>
      <c r="C2" s="45"/>
      <c r="D2" s="43"/>
      <c r="E2" s="44"/>
      <c r="F2" s="46"/>
      <c r="G2" s="46"/>
      <c r="H2" s="16" t="s">
        <v>150</v>
      </c>
    </row>
    <row r="3" spans="1:8" s="34" customFormat="1" ht="15" x14ac:dyDescent="0.25">
      <c r="A3" s="87"/>
      <c r="B3" s="87"/>
      <c r="C3" s="45"/>
      <c r="D3" s="43"/>
      <c r="E3" s="44"/>
      <c r="F3" s="46"/>
      <c r="G3" s="46"/>
      <c r="H3" s="16" t="s">
        <v>151</v>
      </c>
    </row>
    <row r="4" spans="1:8" s="34" customFormat="1" ht="15" x14ac:dyDescent="0.25">
      <c r="A4" s="87"/>
      <c r="B4" s="87"/>
      <c r="C4" s="45"/>
      <c r="D4" s="43"/>
      <c r="E4" s="44"/>
      <c r="F4" s="46"/>
      <c r="G4" s="46"/>
      <c r="H4" s="109" t="s">
        <v>457</v>
      </c>
    </row>
    <row r="5" spans="1:8" s="34" customFormat="1" ht="15" x14ac:dyDescent="0.25">
      <c r="A5" s="87"/>
      <c r="B5" s="87"/>
      <c r="C5" s="45"/>
      <c r="D5" s="43"/>
      <c r="E5" s="44"/>
      <c r="F5" s="46"/>
      <c r="G5" s="46"/>
      <c r="H5" s="109" t="s">
        <v>458</v>
      </c>
    </row>
    <row r="6" spans="1:8" s="34" customFormat="1" ht="15" x14ac:dyDescent="0.25">
      <c r="A6" s="87"/>
      <c r="B6" s="87"/>
      <c r="C6" s="45"/>
      <c r="D6" s="43"/>
      <c r="E6" s="44"/>
      <c r="F6" s="46"/>
      <c r="G6" s="46"/>
      <c r="H6" s="16"/>
    </row>
    <row r="7" spans="1:8" s="34" customFormat="1" ht="15" x14ac:dyDescent="0.25">
      <c r="A7" s="87"/>
      <c r="B7" s="87"/>
      <c r="C7" s="45"/>
      <c r="D7" s="43"/>
      <c r="E7" s="44"/>
      <c r="F7" s="46"/>
      <c r="G7" s="46"/>
      <c r="H7" s="16"/>
    </row>
    <row r="8" spans="1:8" ht="20.25" customHeight="1" x14ac:dyDescent="0.25">
      <c r="A8" s="141" t="s">
        <v>102</v>
      </c>
      <c r="B8" s="141"/>
      <c r="C8" s="141"/>
      <c r="D8" s="141"/>
      <c r="E8" s="141"/>
      <c r="F8" s="141"/>
      <c r="G8" s="141"/>
      <c r="H8" s="141"/>
    </row>
    <row r="9" spans="1:8" x14ac:dyDescent="0.25">
      <c r="C9" s="59"/>
      <c r="H9" s="60"/>
    </row>
    <row r="10" spans="1:8" s="15" customFormat="1" ht="18" customHeight="1" x14ac:dyDescent="0.25">
      <c r="A10" s="74"/>
      <c r="B10" s="89"/>
      <c r="C10" s="29" t="s">
        <v>0</v>
      </c>
      <c r="D10" s="142" t="s">
        <v>1</v>
      </c>
      <c r="E10" s="30"/>
      <c r="F10" s="58" t="s">
        <v>26</v>
      </c>
      <c r="G10" s="17"/>
      <c r="H10" s="145" t="s">
        <v>32</v>
      </c>
    </row>
    <row r="11" spans="1:8" s="15" customFormat="1" ht="15" x14ac:dyDescent="0.25">
      <c r="A11" s="75" t="s">
        <v>104</v>
      </c>
      <c r="B11" s="90" t="s">
        <v>28</v>
      </c>
      <c r="C11" s="31" t="s">
        <v>2</v>
      </c>
      <c r="D11" s="143"/>
      <c r="E11" s="32" t="s">
        <v>108</v>
      </c>
      <c r="F11" s="56" t="s">
        <v>39</v>
      </c>
      <c r="G11" s="18" t="s">
        <v>11</v>
      </c>
      <c r="H11" s="146"/>
    </row>
    <row r="12" spans="1:8" s="15" customFormat="1" ht="15" x14ac:dyDescent="0.25">
      <c r="A12" s="75" t="s">
        <v>103</v>
      </c>
      <c r="B12" s="90" t="s">
        <v>29</v>
      </c>
      <c r="C12" s="31" t="s">
        <v>19</v>
      </c>
      <c r="D12" s="143"/>
      <c r="E12" s="32" t="s">
        <v>3</v>
      </c>
      <c r="F12" s="56" t="s">
        <v>40</v>
      </c>
      <c r="G12" s="18" t="s">
        <v>4</v>
      </c>
      <c r="H12" s="146"/>
    </row>
    <row r="13" spans="1:8" s="15" customFormat="1" ht="15" x14ac:dyDescent="0.25">
      <c r="A13" s="76"/>
      <c r="B13" s="91"/>
      <c r="C13" s="33" t="s">
        <v>20</v>
      </c>
      <c r="D13" s="144"/>
      <c r="E13" s="1" t="s">
        <v>4</v>
      </c>
      <c r="F13" s="1" t="s">
        <v>4</v>
      </c>
      <c r="G13" s="1"/>
      <c r="H13" s="147"/>
    </row>
    <row r="14" spans="1:8" s="23" customFormat="1" ht="15" customHeight="1" x14ac:dyDescent="0.2">
      <c r="A14" s="72"/>
      <c r="B14" s="72"/>
      <c r="C14" s="19"/>
      <c r="D14" s="20"/>
      <c r="E14" s="20"/>
      <c r="F14" s="21"/>
      <c r="G14" s="22"/>
    </row>
    <row r="15" spans="1:8" s="23" customFormat="1" ht="15" customHeight="1" x14ac:dyDescent="0.25">
      <c r="A15" s="92" t="s">
        <v>122</v>
      </c>
      <c r="B15" s="63" t="s">
        <v>84</v>
      </c>
      <c r="C15" s="67" t="s">
        <v>74</v>
      </c>
      <c r="D15" s="79" t="s">
        <v>85</v>
      </c>
      <c r="E15" s="8">
        <f>F15+G15</f>
        <v>147059</v>
      </c>
      <c r="F15" s="37"/>
      <c r="G15" s="38">
        <f>83551+63508</f>
        <v>147059</v>
      </c>
      <c r="H15" s="24" t="s">
        <v>72</v>
      </c>
    </row>
    <row r="16" spans="1:8" s="23" customFormat="1" ht="15" customHeight="1" x14ac:dyDescent="0.25">
      <c r="A16" s="92" t="s">
        <v>132</v>
      </c>
      <c r="B16" s="99" t="s">
        <v>68</v>
      </c>
      <c r="C16" s="6" t="s">
        <v>74</v>
      </c>
      <c r="D16" s="24" t="s">
        <v>67</v>
      </c>
      <c r="E16" s="8">
        <f>F16+G16</f>
        <v>109832</v>
      </c>
      <c r="F16" s="38"/>
      <c r="G16" s="38">
        <v>109832</v>
      </c>
      <c r="H16" s="57" t="s">
        <v>72</v>
      </c>
    </row>
    <row r="17" spans="1:8" s="5" customFormat="1" ht="15" x14ac:dyDescent="0.25">
      <c r="A17" s="92" t="s">
        <v>130</v>
      </c>
      <c r="B17" s="92">
        <v>211</v>
      </c>
      <c r="C17" s="6" t="s">
        <v>5</v>
      </c>
      <c r="D17" s="4" t="s">
        <v>6</v>
      </c>
      <c r="E17" s="55">
        <f>F17+G17</f>
        <v>159624</v>
      </c>
      <c r="F17" s="35"/>
      <c r="G17" s="35">
        <v>159624</v>
      </c>
      <c r="H17" s="24" t="s">
        <v>459</v>
      </c>
    </row>
    <row r="18" spans="1:8" s="5" customFormat="1" ht="15" x14ac:dyDescent="0.25">
      <c r="A18" s="92" t="s">
        <v>130</v>
      </c>
      <c r="B18" s="110" t="s">
        <v>418</v>
      </c>
      <c r="C18" s="6" t="s">
        <v>5</v>
      </c>
      <c r="D18" s="24" t="s">
        <v>299</v>
      </c>
      <c r="E18" s="55">
        <f>F18+G18</f>
        <v>498206</v>
      </c>
      <c r="F18" s="35">
        <v>423474</v>
      </c>
      <c r="G18" s="35">
        <v>74732</v>
      </c>
      <c r="H18" s="24" t="s">
        <v>459</v>
      </c>
    </row>
    <row r="19" spans="1:8" s="5" customFormat="1" ht="15" x14ac:dyDescent="0.25">
      <c r="A19" s="92"/>
      <c r="B19" s="92"/>
      <c r="C19" s="6"/>
      <c r="D19" s="24" t="s">
        <v>300</v>
      </c>
      <c r="E19" s="55"/>
      <c r="F19" s="35"/>
      <c r="G19" s="35"/>
      <c r="H19" s="24"/>
    </row>
    <row r="20" spans="1:8" s="5" customFormat="1" ht="15" x14ac:dyDescent="0.25">
      <c r="A20" s="92" t="s">
        <v>130</v>
      </c>
      <c r="B20" s="110" t="s">
        <v>310</v>
      </c>
      <c r="C20" s="6" t="s">
        <v>5</v>
      </c>
      <c r="D20" s="130" t="s">
        <v>311</v>
      </c>
      <c r="E20" s="55">
        <f>F20+G20</f>
        <v>1546514</v>
      </c>
      <c r="F20" s="35">
        <v>1314537</v>
      </c>
      <c r="G20" s="35">
        <v>231977</v>
      </c>
      <c r="H20" s="24" t="s">
        <v>8</v>
      </c>
    </row>
    <row r="21" spans="1:8" s="5" customFormat="1" ht="15" x14ac:dyDescent="0.25">
      <c r="A21" s="92"/>
      <c r="B21" s="92"/>
      <c r="C21" s="6"/>
      <c r="D21" s="15" t="s">
        <v>312</v>
      </c>
      <c r="E21" s="55"/>
      <c r="F21" s="35"/>
      <c r="G21" s="35"/>
      <c r="H21" s="24"/>
    </row>
    <row r="22" spans="1:8" s="23" customFormat="1" ht="15" customHeight="1" x14ac:dyDescent="0.25">
      <c r="A22" s="92" t="s">
        <v>118</v>
      </c>
      <c r="B22" s="110" t="s">
        <v>168</v>
      </c>
      <c r="C22" s="6" t="s">
        <v>7</v>
      </c>
      <c r="D22" s="15" t="s">
        <v>169</v>
      </c>
      <c r="E22" s="55">
        <f>F22+G22</f>
        <v>1117698</v>
      </c>
      <c r="F22" s="21"/>
      <c r="G22" s="113">
        <v>1117698</v>
      </c>
      <c r="H22" s="57" t="s">
        <v>91</v>
      </c>
    </row>
    <row r="23" spans="1:8" s="23" customFormat="1" ht="15" customHeight="1" x14ac:dyDescent="0.25">
      <c r="A23" s="72"/>
      <c r="B23" s="72"/>
      <c r="C23" s="19"/>
      <c r="D23" s="15" t="s">
        <v>170</v>
      </c>
      <c r="E23" s="20"/>
      <c r="F23" s="21"/>
      <c r="G23" s="22"/>
      <c r="H23" s="57" t="s">
        <v>73</v>
      </c>
    </row>
    <row r="24" spans="1:8" s="25" customFormat="1" ht="15" x14ac:dyDescent="0.25">
      <c r="A24" s="92" t="s">
        <v>117</v>
      </c>
      <c r="B24" s="92">
        <v>3297</v>
      </c>
      <c r="C24" s="6" t="s">
        <v>7</v>
      </c>
      <c r="D24" s="24" t="s">
        <v>16</v>
      </c>
      <c r="E24" s="55">
        <f>F24+G24</f>
        <v>566332</v>
      </c>
      <c r="F24" s="35"/>
      <c r="G24" s="35">
        <v>566332</v>
      </c>
      <c r="H24" s="57" t="s">
        <v>91</v>
      </c>
    </row>
    <row r="25" spans="1:8" s="25" customFormat="1" ht="15" x14ac:dyDescent="0.25">
      <c r="A25" s="92"/>
      <c r="B25" s="92"/>
      <c r="C25" s="6"/>
      <c r="D25" s="24"/>
      <c r="E25" s="55"/>
      <c r="F25" s="35"/>
      <c r="G25" s="35"/>
      <c r="H25" s="57" t="s">
        <v>73</v>
      </c>
    </row>
    <row r="26" spans="1:8" s="25" customFormat="1" ht="15" customHeight="1" x14ac:dyDescent="0.25">
      <c r="A26" s="92" t="s">
        <v>116</v>
      </c>
      <c r="B26" s="110" t="s">
        <v>31</v>
      </c>
      <c r="C26" s="6" t="s">
        <v>7</v>
      </c>
      <c r="D26" s="24" t="s">
        <v>109</v>
      </c>
      <c r="E26" s="55">
        <f t="shared" ref="E26:E28" si="0">F26+G26</f>
        <v>93994</v>
      </c>
      <c r="F26" s="35"/>
      <c r="G26" s="35">
        <v>93994</v>
      </c>
      <c r="H26" s="57" t="s">
        <v>91</v>
      </c>
    </row>
    <row r="27" spans="1:8" s="25" customFormat="1" ht="15" customHeight="1" x14ac:dyDescent="0.25">
      <c r="A27" s="92"/>
      <c r="B27" s="93"/>
      <c r="C27" s="6"/>
      <c r="D27" s="24" t="s">
        <v>110</v>
      </c>
      <c r="E27" s="55"/>
      <c r="F27" s="35"/>
      <c r="G27" s="35"/>
      <c r="H27" s="57" t="s">
        <v>73</v>
      </c>
    </row>
    <row r="28" spans="1:8" s="25" customFormat="1" ht="15" x14ac:dyDescent="0.25">
      <c r="A28" s="92" t="s">
        <v>116</v>
      </c>
      <c r="B28" s="92">
        <v>2614</v>
      </c>
      <c r="C28" s="6" t="s">
        <v>7</v>
      </c>
      <c r="D28" s="24" t="s">
        <v>21</v>
      </c>
      <c r="E28" s="55">
        <f t="shared" si="0"/>
        <v>25257</v>
      </c>
      <c r="F28" s="35"/>
      <c r="G28" s="35">
        <v>25257</v>
      </c>
      <c r="H28" s="57" t="s">
        <v>91</v>
      </c>
    </row>
    <row r="29" spans="1:8" s="25" customFormat="1" ht="15" x14ac:dyDescent="0.25">
      <c r="A29" s="92"/>
      <c r="B29" s="92"/>
      <c r="C29" s="6"/>
      <c r="D29" s="24"/>
      <c r="E29" s="55"/>
      <c r="F29" s="35"/>
      <c r="G29" s="35"/>
      <c r="H29" s="57" t="s">
        <v>73</v>
      </c>
    </row>
    <row r="30" spans="1:8" s="23" customFormat="1" ht="15" customHeight="1" x14ac:dyDescent="0.25">
      <c r="A30" s="92" t="s">
        <v>117</v>
      </c>
      <c r="B30" s="63" t="s">
        <v>43</v>
      </c>
      <c r="C30" s="6" t="s">
        <v>7</v>
      </c>
      <c r="D30" s="24" t="s">
        <v>41</v>
      </c>
      <c r="E30" s="8">
        <f>F30+G30</f>
        <v>612165</v>
      </c>
      <c r="F30" s="37"/>
      <c r="G30" s="38">
        <v>612165</v>
      </c>
      <c r="H30" s="57" t="s">
        <v>91</v>
      </c>
    </row>
    <row r="31" spans="1:8" s="23" customFormat="1" ht="15" customHeight="1" x14ac:dyDescent="0.25">
      <c r="A31" s="102"/>
      <c r="B31" s="94"/>
      <c r="C31" s="26"/>
      <c r="D31" s="24" t="s">
        <v>42</v>
      </c>
      <c r="E31" s="86"/>
      <c r="F31" s="37"/>
      <c r="G31" s="38"/>
      <c r="H31" s="57" t="s">
        <v>73</v>
      </c>
    </row>
    <row r="32" spans="1:8" s="23" customFormat="1" ht="15" customHeight="1" x14ac:dyDescent="0.25">
      <c r="A32" s="92" t="s">
        <v>116</v>
      </c>
      <c r="B32" s="95" t="s">
        <v>301</v>
      </c>
      <c r="C32" s="6" t="s">
        <v>7</v>
      </c>
      <c r="D32" s="68" t="s">
        <v>302</v>
      </c>
      <c r="E32" s="8">
        <f>F32+G32</f>
        <v>1532018</v>
      </c>
      <c r="F32" s="37">
        <v>1302215</v>
      </c>
      <c r="G32" s="38">
        <v>229803</v>
      </c>
      <c r="H32" s="57" t="s">
        <v>91</v>
      </c>
    </row>
    <row r="33" spans="1:8" s="23" customFormat="1" ht="15" customHeight="1" x14ac:dyDescent="0.25">
      <c r="A33" s="102"/>
      <c r="B33" s="72"/>
      <c r="C33" s="26"/>
      <c r="D33" s="24"/>
      <c r="E33" s="86"/>
      <c r="F33" s="37"/>
      <c r="G33" s="38"/>
      <c r="H33" s="57" t="s">
        <v>73</v>
      </c>
    </row>
    <row r="34" spans="1:8" s="23" customFormat="1" ht="15" customHeight="1" x14ac:dyDescent="0.25">
      <c r="A34" s="92" t="s">
        <v>116</v>
      </c>
      <c r="B34" s="95" t="s">
        <v>46</v>
      </c>
      <c r="C34" s="6" t="s">
        <v>7</v>
      </c>
      <c r="D34" s="9" t="s">
        <v>44</v>
      </c>
      <c r="E34" s="8">
        <f>F34+G34</f>
        <v>241974</v>
      </c>
      <c r="F34" s="37"/>
      <c r="G34" s="38">
        <v>241974</v>
      </c>
      <c r="H34" s="57" t="s">
        <v>91</v>
      </c>
    </row>
    <row r="35" spans="1:8" s="23" customFormat="1" ht="15" customHeight="1" x14ac:dyDescent="0.25">
      <c r="A35" s="102"/>
      <c r="B35" s="72"/>
      <c r="C35" s="26"/>
      <c r="D35" s="24" t="s">
        <v>45</v>
      </c>
      <c r="E35" s="86"/>
      <c r="F35" s="37"/>
      <c r="G35" s="38"/>
      <c r="H35" s="57" t="s">
        <v>73</v>
      </c>
    </row>
    <row r="36" spans="1:8" s="23" customFormat="1" ht="15" customHeight="1" x14ac:dyDescent="0.25">
      <c r="A36" s="92" t="s">
        <v>419</v>
      </c>
      <c r="B36" s="102">
        <v>3043</v>
      </c>
      <c r="C36" s="6" t="s">
        <v>7</v>
      </c>
      <c r="D36" s="9" t="s">
        <v>166</v>
      </c>
      <c r="E36" s="8">
        <f>F36+G36</f>
        <v>379698</v>
      </c>
      <c r="F36" s="37"/>
      <c r="G36" s="38">
        <v>379698</v>
      </c>
      <c r="H36" s="57" t="s">
        <v>91</v>
      </c>
    </row>
    <row r="37" spans="1:8" s="23" customFormat="1" ht="15" customHeight="1" x14ac:dyDescent="0.25">
      <c r="A37" s="102"/>
      <c r="B37" s="94"/>
      <c r="C37" s="26"/>
      <c r="D37" s="9" t="s">
        <v>167</v>
      </c>
      <c r="E37" s="86"/>
      <c r="F37" s="37"/>
      <c r="G37" s="38"/>
      <c r="H37" s="57" t="s">
        <v>73</v>
      </c>
    </row>
    <row r="38" spans="1:8" s="23" customFormat="1" ht="15" customHeight="1" x14ac:dyDescent="0.25">
      <c r="A38" s="92" t="s">
        <v>138</v>
      </c>
      <c r="B38" s="99" t="s">
        <v>115</v>
      </c>
      <c r="C38" s="28" t="s">
        <v>7</v>
      </c>
      <c r="D38" s="27" t="s">
        <v>113</v>
      </c>
      <c r="E38" s="8">
        <f>F38+G38</f>
        <v>46595550</v>
      </c>
      <c r="F38" s="38">
        <v>46595550</v>
      </c>
      <c r="G38" s="82"/>
      <c r="H38" s="57" t="s">
        <v>91</v>
      </c>
    </row>
    <row r="39" spans="1:8" s="23" customFormat="1" ht="15" customHeight="1" x14ac:dyDescent="0.25">
      <c r="A39" s="102"/>
      <c r="B39" s="72"/>
      <c r="C39" s="41"/>
      <c r="D39" s="27" t="s">
        <v>114</v>
      </c>
      <c r="E39" s="83"/>
      <c r="F39" s="82"/>
      <c r="G39" s="82"/>
      <c r="H39" s="57" t="s">
        <v>73</v>
      </c>
    </row>
    <row r="40" spans="1:8" s="23" customFormat="1" ht="15" customHeight="1" x14ac:dyDescent="0.25">
      <c r="A40" s="92" t="s">
        <v>138</v>
      </c>
      <c r="B40" s="6" t="s">
        <v>171</v>
      </c>
      <c r="C40" s="28" t="s">
        <v>7</v>
      </c>
      <c r="D40" s="68" t="s">
        <v>172</v>
      </c>
      <c r="E40" s="8">
        <f>F40+G40</f>
        <v>294854</v>
      </c>
      <c r="F40" s="82"/>
      <c r="G40" s="38">
        <v>294854</v>
      </c>
      <c r="H40" s="57" t="s">
        <v>91</v>
      </c>
    </row>
    <row r="41" spans="1:8" s="23" customFormat="1" ht="15" customHeight="1" x14ac:dyDescent="0.25">
      <c r="A41" s="102"/>
      <c r="B41" s="72"/>
      <c r="C41" s="41"/>
      <c r="D41" s="27" t="s">
        <v>173</v>
      </c>
      <c r="E41" s="83"/>
      <c r="F41" s="82"/>
      <c r="G41" s="82"/>
      <c r="H41" s="57" t="s">
        <v>73</v>
      </c>
    </row>
    <row r="42" spans="1:8" s="23" customFormat="1" ht="15" customHeight="1" x14ac:dyDescent="0.25">
      <c r="A42" s="92" t="s">
        <v>138</v>
      </c>
      <c r="B42" s="6" t="s">
        <v>313</v>
      </c>
      <c r="C42" s="28" t="s">
        <v>7</v>
      </c>
      <c r="D42" s="68" t="s">
        <v>314</v>
      </c>
      <c r="E42" s="55">
        <f>F42+G42</f>
        <v>4791528</v>
      </c>
      <c r="F42" s="36">
        <v>4072798</v>
      </c>
      <c r="G42" s="35">
        <v>718730</v>
      </c>
      <c r="H42" s="57" t="s">
        <v>91</v>
      </c>
    </row>
    <row r="43" spans="1:8" s="23" customFormat="1" ht="15" customHeight="1" x14ac:dyDescent="0.25">
      <c r="A43" s="102"/>
      <c r="B43" s="72"/>
      <c r="C43" s="41"/>
      <c r="D43" s="27"/>
      <c r="E43" s="83"/>
      <c r="F43" s="82"/>
      <c r="G43" s="82"/>
      <c r="H43" s="57" t="s">
        <v>73</v>
      </c>
    </row>
    <row r="44" spans="1:8" s="23" customFormat="1" ht="15" customHeight="1" x14ac:dyDescent="0.25">
      <c r="A44" s="136" t="s">
        <v>116</v>
      </c>
      <c r="B44" s="95" t="s">
        <v>334</v>
      </c>
      <c r="C44" s="6" t="s">
        <v>7</v>
      </c>
      <c r="D44" s="127" t="s">
        <v>335</v>
      </c>
      <c r="E44" s="8">
        <f>F44+G44</f>
        <v>655690</v>
      </c>
      <c r="F44" s="37">
        <v>557336</v>
      </c>
      <c r="G44" s="38">
        <v>98354</v>
      </c>
      <c r="H44" s="57" t="s">
        <v>91</v>
      </c>
    </row>
    <row r="45" spans="1:8" s="23" customFormat="1" ht="15" customHeight="1" x14ac:dyDescent="0.25">
      <c r="A45" s="137"/>
      <c r="B45" s="138"/>
      <c r="C45" s="26"/>
      <c r="D45" s="24"/>
      <c r="E45" s="86"/>
      <c r="F45" s="37"/>
      <c r="G45" s="38"/>
      <c r="H45" s="57" t="s">
        <v>73</v>
      </c>
    </row>
    <row r="46" spans="1:8" s="23" customFormat="1" ht="15" customHeight="1" x14ac:dyDescent="0.25">
      <c r="A46" s="136" t="s">
        <v>116</v>
      </c>
      <c r="B46" s="95" t="s">
        <v>331</v>
      </c>
      <c r="C46" s="6" t="s">
        <v>7</v>
      </c>
      <c r="D46" s="130" t="s">
        <v>332</v>
      </c>
      <c r="E46" s="8">
        <f>F46+G46</f>
        <v>386458</v>
      </c>
      <c r="F46" s="37">
        <v>328489</v>
      </c>
      <c r="G46" s="38">
        <v>57969</v>
      </c>
      <c r="H46" s="57" t="s">
        <v>91</v>
      </c>
    </row>
    <row r="47" spans="1:8" s="23" customFormat="1" ht="15" customHeight="1" x14ac:dyDescent="0.25">
      <c r="A47" s="137"/>
      <c r="B47" s="138"/>
      <c r="C47" s="26"/>
      <c r="D47" s="24" t="s">
        <v>333</v>
      </c>
      <c r="E47" s="86"/>
      <c r="F47" s="37"/>
      <c r="G47" s="38"/>
      <c r="H47" s="57" t="s">
        <v>73</v>
      </c>
    </row>
    <row r="48" spans="1:8" s="23" customFormat="1" ht="15" customHeight="1" x14ac:dyDescent="0.25">
      <c r="A48" s="136" t="s">
        <v>116</v>
      </c>
      <c r="B48" s="95" t="s">
        <v>339</v>
      </c>
      <c r="C48" s="6" t="s">
        <v>7</v>
      </c>
      <c r="D48" s="68" t="s">
        <v>367</v>
      </c>
      <c r="E48" s="8">
        <f>F48+G48</f>
        <v>100758</v>
      </c>
      <c r="F48" s="37">
        <v>85644</v>
      </c>
      <c r="G48" s="38">
        <v>15114</v>
      </c>
      <c r="H48" s="57" t="s">
        <v>91</v>
      </c>
    </row>
    <row r="49" spans="1:8" s="23" customFormat="1" ht="15" customHeight="1" x14ac:dyDescent="0.25">
      <c r="A49" s="137"/>
      <c r="B49" s="138"/>
      <c r="C49" s="26"/>
      <c r="D49" s="68" t="s">
        <v>368</v>
      </c>
      <c r="E49" s="86"/>
      <c r="F49" s="37"/>
      <c r="G49" s="38"/>
      <c r="H49" s="57" t="s">
        <v>73</v>
      </c>
    </row>
    <row r="50" spans="1:8" s="23" customFormat="1" ht="15" customHeight="1" x14ac:dyDescent="0.25">
      <c r="A50" s="136" t="s">
        <v>116</v>
      </c>
      <c r="B50" s="95" t="s">
        <v>340</v>
      </c>
      <c r="C50" s="6" t="s">
        <v>7</v>
      </c>
      <c r="D50" s="68" t="s">
        <v>341</v>
      </c>
      <c r="E50" s="8">
        <f>F50+G50</f>
        <v>307361</v>
      </c>
      <c r="F50" s="37">
        <v>261257</v>
      </c>
      <c r="G50" s="38">
        <v>46104</v>
      </c>
      <c r="H50" s="57" t="s">
        <v>91</v>
      </c>
    </row>
    <row r="51" spans="1:8" s="23" customFormat="1" ht="15" customHeight="1" x14ac:dyDescent="0.25">
      <c r="A51" s="137"/>
      <c r="B51" s="138"/>
      <c r="C51" s="26"/>
      <c r="D51" s="68" t="s">
        <v>342</v>
      </c>
      <c r="E51" s="86"/>
      <c r="F51" s="37"/>
      <c r="G51" s="38"/>
      <c r="H51" s="57" t="s">
        <v>73</v>
      </c>
    </row>
    <row r="52" spans="1:8" s="23" customFormat="1" ht="15" customHeight="1" x14ac:dyDescent="0.25">
      <c r="A52" s="136" t="s">
        <v>116</v>
      </c>
      <c r="B52" s="95" t="s">
        <v>364</v>
      </c>
      <c r="C52" s="6" t="s">
        <v>7</v>
      </c>
      <c r="D52" s="130" t="s">
        <v>365</v>
      </c>
      <c r="E52" s="8">
        <f>F52+G52</f>
        <v>340498</v>
      </c>
      <c r="F52" s="37">
        <v>289423</v>
      </c>
      <c r="G52" s="38">
        <v>51075</v>
      </c>
      <c r="H52" s="57" t="s">
        <v>91</v>
      </c>
    </row>
    <row r="53" spans="1:8" s="23" customFormat="1" ht="15" customHeight="1" x14ac:dyDescent="0.25">
      <c r="A53" s="137"/>
      <c r="B53" s="138"/>
      <c r="C53" s="26"/>
      <c r="D53" s="68" t="s">
        <v>366</v>
      </c>
      <c r="E53" s="86"/>
      <c r="F53" s="37"/>
      <c r="G53" s="38"/>
      <c r="H53" s="57" t="s">
        <v>73</v>
      </c>
    </row>
    <row r="54" spans="1:8" s="23" customFormat="1" ht="15" customHeight="1" x14ac:dyDescent="0.25">
      <c r="A54" s="136" t="s">
        <v>116</v>
      </c>
      <c r="B54" s="95" t="s">
        <v>378</v>
      </c>
      <c r="C54" s="6" t="s">
        <v>7</v>
      </c>
      <c r="D54" s="130" t="s">
        <v>379</v>
      </c>
      <c r="E54" s="8">
        <f>F54+G54</f>
        <v>138213</v>
      </c>
      <c r="F54" s="37">
        <v>117481</v>
      </c>
      <c r="G54" s="38">
        <v>20732</v>
      </c>
      <c r="H54" s="57" t="s">
        <v>91</v>
      </c>
    </row>
    <row r="55" spans="1:8" s="23" customFormat="1" ht="15" customHeight="1" x14ac:dyDescent="0.25">
      <c r="A55" s="137"/>
      <c r="B55" s="138"/>
      <c r="C55" s="26"/>
      <c r="D55" s="68" t="s">
        <v>380</v>
      </c>
      <c r="E55" s="86"/>
      <c r="F55" s="37"/>
      <c r="G55" s="38"/>
      <c r="H55" s="57" t="s">
        <v>73</v>
      </c>
    </row>
    <row r="56" spans="1:8" s="23" customFormat="1" ht="15" customHeight="1" x14ac:dyDescent="0.25">
      <c r="A56" s="136" t="s">
        <v>116</v>
      </c>
      <c r="B56" s="95" t="s">
        <v>373</v>
      </c>
      <c r="C56" s="6" t="s">
        <v>7</v>
      </c>
      <c r="D56" s="68" t="s">
        <v>374</v>
      </c>
      <c r="E56" s="8">
        <f>F56+G56</f>
        <v>213690</v>
      </c>
      <c r="F56" s="37">
        <v>181637</v>
      </c>
      <c r="G56" s="38">
        <v>32053</v>
      </c>
      <c r="H56" s="57" t="s">
        <v>91</v>
      </c>
    </row>
    <row r="57" spans="1:8" s="23" customFormat="1" ht="15" customHeight="1" x14ac:dyDescent="0.25">
      <c r="A57" s="137"/>
      <c r="B57" s="138"/>
      <c r="C57" s="26"/>
      <c r="D57" s="68"/>
      <c r="E57" s="86"/>
      <c r="F57" s="37"/>
      <c r="G57" s="38"/>
      <c r="H57" s="57" t="s">
        <v>73</v>
      </c>
    </row>
    <row r="58" spans="1:8" s="23" customFormat="1" ht="15" customHeight="1" x14ac:dyDescent="0.25">
      <c r="A58" s="136" t="s">
        <v>116</v>
      </c>
      <c r="B58" s="95" t="s">
        <v>361</v>
      </c>
      <c r="C58" s="6" t="s">
        <v>7</v>
      </c>
      <c r="D58" s="68" t="s">
        <v>362</v>
      </c>
      <c r="E58" s="8">
        <f>F58+G58</f>
        <v>1388334</v>
      </c>
      <c r="F58" s="37">
        <v>1180084</v>
      </c>
      <c r="G58" s="38">
        <v>208250</v>
      </c>
      <c r="H58" s="57" t="s">
        <v>91</v>
      </c>
    </row>
    <row r="59" spans="1:8" s="23" customFormat="1" ht="15" customHeight="1" x14ac:dyDescent="0.25">
      <c r="A59" s="137"/>
      <c r="B59" s="138"/>
      <c r="C59" s="26"/>
      <c r="D59" s="24" t="s">
        <v>363</v>
      </c>
      <c r="E59" s="86"/>
      <c r="F59" s="37"/>
      <c r="G59" s="38"/>
      <c r="H59" s="57" t="s">
        <v>73</v>
      </c>
    </row>
    <row r="60" spans="1:8" s="23" customFormat="1" ht="15" customHeight="1" x14ac:dyDescent="0.25">
      <c r="A60" s="136" t="s">
        <v>116</v>
      </c>
      <c r="B60" s="95" t="s">
        <v>355</v>
      </c>
      <c r="C60" s="6" t="s">
        <v>7</v>
      </c>
      <c r="D60" s="130" t="s">
        <v>356</v>
      </c>
      <c r="E60" s="8">
        <f>F60+G60</f>
        <v>875275</v>
      </c>
      <c r="F60" s="37">
        <v>743983</v>
      </c>
      <c r="G60" s="38">
        <v>131292</v>
      </c>
      <c r="H60" s="57" t="s">
        <v>91</v>
      </c>
    </row>
    <row r="61" spans="1:8" s="23" customFormat="1" ht="15" customHeight="1" x14ac:dyDescent="0.25">
      <c r="A61" s="137"/>
      <c r="B61" s="138"/>
      <c r="C61" s="26"/>
      <c r="D61" s="68" t="s">
        <v>357</v>
      </c>
      <c r="E61" s="86"/>
      <c r="F61" s="37"/>
      <c r="G61" s="38"/>
      <c r="H61" s="57" t="s">
        <v>73</v>
      </c>
    </row>
    <row r="62" spans="1:8" s="23" customFormat="1" ht="15" customHeight="1" x14ac:dyDescent="0.25">
      <c r="A62" s="137"/>
      <c r="B62" s="138"/>
      <c r="C62" s="26"/>
      <c r="D62" s="68" t="s">
        <v>358</v>
      </c>
      <c r="E62" s="86"/>
      <c r="F62" s="37"/>
      <c r="G62" s="38"/>
      <c r="H62" s="57"/>
    </row>
    <row r="63" spans="1:8" s="23" customFormat="1" ht="15" customHeight="1" x14ac:dyDescent="0.25">
      <c r="A63" s="136" t="s">
        <v>138</v>
      </c>
      <c r="B63" s="95" t="s">
        <v>375</v>
      </c>
      <c r="C63" s="6" t="s">
        <v>7</v>
      </c>
      <c r="D63" s="130" t="s">
        <v>376</v>
      </c>
      <c r="E63" s="8">
        <f>F63+G63</f>
        <v>288157</v>
      </c>
      <c r="F63" s="37">
        <v>244933</v>
      </c>
      <c r="G63" s="38">
        <v>43224</v>
      </c>
      <c r="H63" s="57" t="s">
        <v>91</v>
      </c>
    </row>
    <row r="64" spans="1:8" s="23" customFormat="1" ht="15" customHeight="1" x14ac:dyDescent="0.25">
      <c r="A64" s="137"/>
      <c r="B64" s="138"/>
      <c r="C64" s="26"/>
      <c r="D64" s="68" t="s">
        <v>377</v>
      </c>
      <c r="E64" s="86"/>
      <c r="F64" s="37"/>
      <c r="G64" s="38"/>
      <c r="H64" s="57" t="s">
        <v>73</v>
      </c>
    </row>
    <row r="65" spans="1:8" s="23" customFormat="1" ht="15" customHeight="1" x14ac:dyDescent="0.25">
      <c r="A65" s="136" t="s">
        <v>138</v>
      </c>
      <c r="B65" s="95" t="s">
        <v>359</v>
      </c>
      <c r="C65" s="6" t="s">
        <v>7</v>
      </c>
      <c r="D65" s="68" t="s">
        <v>360</v>
      </c>
      <c r="E65" s="8">
        <f>F65+G65</f>
        <v>537340</v>
      </c>
      <c r="F65" s="37">
        <v>456739</v>
      </c>
      <c r="G65" s="38">
        <v>80601</v>
      </c>
      <c r="H65" s="57" t="s">
        <v>91</v>
      </c>
    </row>
    <row r="66" spans="1:8" s="23" customFormat="1" ht="15" customHeight="1" x14ac:dyDescent="0.25">
      <c r="A66" s="137"/>
      <c r="B66" s="138"/>
      <c r="C66" s="26"/>
      <c r="D66" s="15" t="s">
        <v>460</v>
      </c>
      <c r="E66" s="86"/>
      <c r="F66" s="37"/>
      <c r="G66" s="38"/>
      <c r="H66" s="57" t="s">
        <v>73</v>
      </c>
    </row>
    <row r="67" spans="1:8" s="23" customFormat="1" ht="15" customHeight="1" x14ac:dyDescent="0.25">
      <c r="A67" s="136" t="s">
        <v>138</v>
      </c>
      <c r="B67" s="95" t="s">
        <v>336</v>
      </c>
      <c r="C67" s="6" t="s">
        <v>7</v>
      </c>
      <c r="D67" s="68" t="s">
        <v>337</v>
      </c>
      <c r="E67" s="8">
        <f>F67+G67</f>
        <v>772553</v>
      </c>
      <c r="F67" s="37">
        <v>656670</v>
      </c>
      <c r="G67" s="38">
        <v>115883</v>
      </c>
      <c r="H67" s="57" t="s">
        <v>91</v>
      </c>
    </row>
    <row r="68" spans="1:8" s="23" customFormat="1" ht="15" customHeight="1" x14ac:dyDescent="0.25">
      <c r="A68" s="137"/>
      <c r="B68" s="138"/>
      <c r="C68" s="26"/>
      <c r="D68" s="15" t="s">
        <v>338</v>
      </c>
      <c r="E68" s="86"/>
      <c r="F68" s="37"/>
      <c r="G68" s="38"/>
      <c r="H68" s="57" t="s">
        <v>73</v>
      </c>
    </row>
    <row r="69" spans="1:8" s="23" customFormat="1" ht="15" customHeight="1" x14ac:dyDescent="0.25">
      <c r="A69" s="136" t="s">
        <v>138</v>
      </c>
      <c r="B69" s="95" t="s">
        <v>352</v>
      </c>
      <c r="C69" s="6" t="s">
        <v>7</v>
      </c>
      <c r="D69" s="68" t="s">
        <v>353</v>
      </c>
      <c r="E69" s="8">
        <f>F69+G69</f>
        <v>658246</v>
      </c>
      <c r="F69" s="37">
        <v>559509</v>
      </c>
      <c r="G69" s="38">
        <v>98737</v>
      </c>
      <c r="H69" s="57" t="s">
        <v>91</v>
      </c>
    </row>
    <row r="70" spans="1:8" s="23" customFormat="1" ht="15" customHeight="1" x14ac:dyDescent="0.25">
      <c r="A70" s="137"/>
      <c r="B70" s="138"/>
      <c r="C70" s="26"/>
      <c r="D70" s="15" t="s">
        <v>354</v>
      </c>
      <c r="E70" s="86"/>
      <c r="F70" s="37"/>
      <c r="G70" s="38"/>
      <c r="H70" s="57" t="s">
        <v>73</v>
      </c>
    </row>
    <row r="71" spans="1:8" s="23" customFormat="1" ht="15" customHeight="1" x14ac:dyDescent="0.25">
      <c r="A71" s="136" t="s">
        <v>138</v>
      </c>
      <c r="B71" s="95" t="s">
        <v>343</v>
      </c>
      <c r="C71" s="6" t="s">
        <v>7</v>
      </c>
      <c r="D71" s="68" t="s">
        <v>344</v>
      </c>
      <c r="E71" s="8">
        <f>F71+G71</f>
        <v>282096.39</v>
      </c>
      <c r="F71" s="37">
        <v>239782</v>
      </c>
      <c r="G71" s="38">
        <v>42314.39</v>
      </c>
      <c r="H71" s="57" t="s">
        <v>91</v>
      </c>
    </row>
    <row r="72" spans="1:8" s="23" customFormat="1" ht="15" customHeight="1" x14ac:dyDescent="0.25">
      <c r="A72" s="137"/>
      <c r="B72" s="138"/>
      <c r="C72" s="26"/>
      <c r="D72" s="15" t="s">
        <v>345</v>
      </c>
      <c r="E72" s="86"/>
      <c r="F72" s="37"/>
      <c r="G72" s="38"/>
      <c r="H72" s="57" t="s">
        <v>73</v>
      </c>
    </row>
    <row r="73" spans="1:8" s="23" customFormat="1" ht="15" customHeight="1" x14ac:dyDescent="0.25">
      <c r="A73" s="136" t="s">
        <v>138</v>
      </c>
      <c r="B73" s="95" t="s">
        <v>348</v>
      </c>
      <c r="C73" s="6" t="s">
        <v>7</v>
      </c>
      <c r="D73" s="68" t="s">
        <v>346</v>
      </c>
      <c r="E73" s="8">
        <f>F73+G73</f>
        <v>355841</v>
      </c>
      <c r="F73" s="37">
        <v>302465</v>
      </c>
      <c r="G73" s="38">
        <v>53376</v>
      </c>
      <c r="H73" s="57" t="s">
        <v>91</v>
      </c>
    </row>
    <row r="74" spans="1:8" s="23" customFormat="1" ht="15" customHeight="1" x14ac:dyDescent="0.25">
      <c r="A74" s="137"/>
      <c r="B74" s="138"/>
      <c r="C74" s="26"/>
      <c r="D74" s="68" t="s">
        <v>347</v>
      </c>
      <c r="E74" s="86"/>
      <c r="F74" s="37"/>
      <c r="G74" s="38"/>
      <c r="H74" s="57" t="s">
        <v>73</v>
      </c>
    </row>
    <row r="75" spans="1:8" s="23" customFormat="1" ht="15" customHeight="1" x14ac:dyDescent="0.25">
      <c r="A75" s="136" t="s">
        <v>138</v>
      </c>
      <c r="B75" s="95" t="s">
        <v>369</v>
      </c>
      <c r="C75" s="6" t="s">
        <v>7</v>
      </c>
      <c r="D75" s="68" t="s">
        <v>370</v>
      </c>
      <c r="E75" s="8">
        <f>F75+G75</f>
        <v>1992749</v>
      </c>
      <c r="F75" s="37">
        <v>1693837</v>
      </c>
      <c r="G75" s="38">
        <v>298912</v>
      </c>
      <c r="H75" s="57" t="s">
        <v>91</v>
      </c>
    </row>
    <row r="76" spans="1:8" s="23" customFormat="1" ht="15" customHeight="1" x14ac:dyDescent="0.25">
      <c r="A76" s="137"/>
      <c r="B76" s="138"/>
      <c r="C76" s="26"/>
      <c r="D76" s="15" t="s">
        <v>371</v>
      </c>
      <c r="E76" s="86"/>
      <c r="F76" s="37"/>
      <c r="G76" s="38"/>
      <c r="H76" s="57" t="s">
        <v>73</v>
      </c>
    </row>
    <row r="77" spans="1:8" s="23" customFormat="1" ht="15" customHeight="1" x14ac:dyDescent="0.25">
      <c r="A77" s="136" t="s">
        <v>138</v>
      </c>
      <c r="B77" s="95" t="s">
        <v>349</v>
      </c>
      <c r="C77" s="6" t="s">
        <v>7</v>
      </c>
      <c r="D77" s="68" t="s">
        <v>350</v>
      </c>
      <c r="E77" s="8">
        <f>F77+G77</f>
        <v>671396</v>
      </c>
      <c r="F77" s="37">
        <v>570687</v>
      </c>
      <c r="G77" s="38">
        <v>100709</v>
      </c>
      <c r="H77" s="57" t="s">
        <v>91</v>
      </c>
    </row>
    <row r="78" spans="1:8" s="23" customFormat="1" ht="15" customHeight="1" x14ac:dyDescent="0.25">
      <c r="A78" s="137"/>
      <c r="B78" s="138"/>
      <c r="C78" s="26"/>
      <c r="D78" s="15" t="s">
        <v>351</v>
      </c>
      <c r="E78" s="86"/>
      <c r="F78" s="37"/>
      <c r="G78" s="38"/>
      <c r="H78" s="57" t="s">
        <v>73</v>
      </c>
    </row>
    <row r="79" spans="1:8" s="23" customFormat="1" ht="15" customHeight="1" x14ac:dyDescent="0.25">
      <c r="A79" s="136" t="s">
        <v>138</v>
      </c>
      <c r="B79" s="96">
        <v>9270.14</v>
      </c>
      <c r="C79" s="6" t="s">
        <v>7</v>
      </c>
      <c r="D79" s="68" t="s">
        <v>372</v>
      </c>
      <c r="E79" s="8">
        <f>F79+G79</f>
        <v>24047</v>
      </c>
      <c r="F79" s="37">
        <v>20440</v>
      </c>
      <c r="G79" s="38">
        <v>3607</v>
      </c>
      <c r="H79" s="57" t="s">
        <v>91</v>
      </c>
    </row>
    <row r="80" spans="1:8" s="23" customFormat="1" ht="15" customHeight="1" x14ac:dyDescent="0.25">
      <c r="A80" s="136"/>
      <c r="B80" s="96"/>
      <c r="C80" s="6"/>
      <c r="D80" s="68"/>
      <c r="E80" s="8"/>
      <c r="F80" s="37"/>
      <c r="G80" s="38"/>
      <c r="H80" s="57" t="s">
        <v>73</v>
      </c>
    </row>
    <row r="81" spans="1:8" s="23" customFormat="1" ht="15" customHeight="1" x14ac:dyDescent="0.25">
      <c r="A81" s="92" t="s">
        <v>118</v>
      </c>
      <c r="B81" s="95" t="s">
        <v>81</v>
      </c>
      <c r="C81" s="6" t="s">
        <v>7</v>
      </c>
      <c r="D81" s="66" t="s">
        <v>82</v>
      </c>
      <c r="E81" s="8">
        <f>F81+G81</f>
        <v>2229963</v>
      </c>
      <c r="F81" s="37"/>
      <c r="G81" s="38">
        <f>522181+275507+25912+1406363</f>
        <v>2229963</v>
      </c>
      <c r="H81" s="57" t="s">
        <v>91</v>
      </c>
    </row>
    <row r="82" spans="1:8" s="23" customFormat="1" ht="15" customHeight="1" x14ac:dyDescent="0.25">
      <c r="A82" s="102"/>
      <c r="B82" s="72"/>
      <c r="C82" s="26"/>
      <c r="D82" s="66" t="s">
        <v>149</v>
      </c>
      <c r="E82" s="86"/>
      <c r="F82" s="37"/>
      <c r="G82" s="38"/>
      <c r="H82" s="57" t="s">
        <v>73</v>
      </c>
    </row>
    <row r="83" spans="1:8" s="23" customFormat="1" ht="15" customHeight="1" x14ac:dyDescent="0.25">
      <c r="A83" s="102"/>
      <c r="B83" s="72"/>
      <c r="C83" s="26"/>
      <c r="D83" s="24" t="s">
        <v>83</v>
      </c>
      <c r="E83" s="86"/>
      <c r="F83" s="37"/>
      <c r="G83" s="38"/>
      <c r="H83" s="24"/>
    </row>
    <row r="84" spans="1:8" s="23" customFormat="1" ht="15" customHeight="1" x14ac:dyDescent="0.25">
      <c r="A84" s="102"/>
      <c r="B84" s="72"/>
      <c r="C84" s="26"/>
      <c r="D84" s="24"/>
      <c r="E84" s="86"/>
      <c r="F84" s="37"/>
      <c r="G84" s="38"/>
      <c r="H84" s="24"/>
    </row>
    <row r="85" spans="1:8" s="23" customFormat="1" ht="15" customHeight="1" x14ac:dyDescent="0.25">
      <c r="A85" s="136"/>
      <c r="B85" s="96"/>
      <c r="C85" s="6" t="s">
        <v>7</v>
      </c>
      <c r="D85" s="68" t="s">
        <v>385</v>
      </c>
      <c r="E85" s="8">
        <f>F85+G85</f>
        <v>6112776</v>
      </c>
      <c r="F85" s="37">
        <v>5195860</v>
      </c>
      <c r="G85" s="38">
        <v>916916</v>
      </c>
      <c r="H85" s="57" t="s">
        <v>91</v>
      </c>
    </row>
    <row r="86" spans="1:8" s="23" customFormat="1" ht="15" customHeight="1" x14ac:dyDescent="0.25">
      <c r="A86" s="136"/>
      <c r="B86" s="96"/>
      <c r="C86" s="6"/>
      <c r="D86" s="68" t="s">
        <v>386</v>
      </c>
      <c r="E86" s="8"/>
      <c r="F86" s="37"/>
      <c r="G86" s="38"/>
      <c r="H86" s="57" t="s">
        <v>73</v>
      </c>
    </row>
    <row r="87" spans="1:8" s="23" customFormat="1" ht="15" customHeight="1" x14ac:dyDescent="0.25">
      <c r="A87" s="136" t="s">
        <v>138</v>
      </c>
      <c r="B87" s="95" t="s">
        <v>381</v>
      </c>
      <c r="C87" s="6" t="s">
        <v>7</v>
      </c>
      <c r="D87" s="118" t="s">
        <v>387</v>
      </c>
      <c r="E87" s="8"/>
      <c r="F87" s="37"/>
      <c r="G87" s="38"/>
      <c r="H87" s="57"/>
    </row>
    <row r="88" spans="1:8" s="23" customFormat="1" ht="15" customHeight="1" x14ac:dyDescent="0.25">
      <c r="A88" s="136" t="s">
        <v>138</v>
      </c>
      <c r="B88" s="95" t="s">
        <v>382</v>
      </c>
      <c r="C88" s="6" t="s">
        <v>7</v>
      </c>
      <c r="D88" s="118" t="s">
        <v>388</v>
      </c>
      <c r="E88" s="8"/>
      <c r="F88" s="37"/>
      <c r="G88" s="38"/>
      <c r="H88" s="57"/>
    </row>
    <row r="89" spans="1:8" s="23" customFormat="1" ht="15" customHeight="1" x14ac:dyDescent="0.25">
      <c r="A89" s="136" t="s">
        <v>138</v>
      </c>
      <c r="B89" s="95" t="s">
        <v>383</v>
      </c>
      <c r="C89" s="6" t="s">
        <v>7</v>
      </c>
      <c r="D89" s="118" t="s">
        <v>389</v>
      </c>
      <c r="E89" s="8"/>
      <c r="F89" s="37"/>
      <c r="G89" s="38"/>
      <c r="H89" s="57"/>
    </row>
    <row r="90" spans="1:8" s="23" customFormat="1" ht="15" customHeight="1" x14ac:dyDescent="0.25">
      <c r="A90" s="137"/>
      <c r="B90" s="138"/>
      <c r="C90" s="26"/>
      <c r="D90" s="132" t="s">
        <v>384</v>
      </c>
      <c r="E90" s="86"/>
      <c r="F90" s="37"/>
      <c r="G90" s="38"/>
      <c r="H90" s="57"/>
    </row>
    <row r="91" spans="1:8" s="23" customFormat="1" ht="15" customHeight="1" x14ac:dyDescent="0.25">
      <c r="A91" s="137"/>
      <c r="B91" s="138"/>
      <c r="C91" s="6" t="s">
        <v>7</v>
      </c>
      <c r="D91" s="68" t="s">
        <v>390</v>
      </c>
      <c r="E91" s="8">
        <f>F91+G91</f>
        <v>3658338</v>
      </c>
      <c r="F91" s="37">
        <v>3109587</v>
      </c>
      <c r="G91" s="38">
        <v>548751</v>
      </c>
      <c r="H91" s="57" t="s">
        <v>91</v>
      </c>
    </row>
    <row r="92" spans="1:8" s="23" customFormat="1" ht="15" customHeight="1" x14ac:dyDescent="0.25">
      <c r="A92" s="137"/>
      <c r="B92" s="138"/>
      <c r="C92" s="26"/>
      <c r="D92" s="15" t="s">
        <v>394</v>
      </c>
      <c r="E92" s="86"/>
      <c r="F92" s="37"/>
      <c r="G92" s="38"/>
      <c r="H92" s="57" t="s">
        <v>73</v>
      </c>
    </row>
    <row r="93" spans="1:8" s="23" customFormat="1" ht="15" customHeight="1" x14ac:dyDescent="0.25">
      <c r="A93" s="136" t="s">
        <v>116</v>
      </c>
      <c r="B93" s="95" t="s">
        <v>391</v>
      </c>
      <c r="C93" s="6" t="s">
        <v>7</v>
      </c>
      <c r="D93" s="133" t="s">
        <v>461</v>
      </c>
      <c r="E93" s="86"/>
      <c r="F93" s="37"/>
      <c r="G93" s="38"/>
      <c r="H93" s="57"/>
    </row>
    <row r="94" spans="1:8" s="23" customFormat="1" ht="15" customHeight="1" x14ac:dyDescent="0.25">
      <c r="A94" s="136" t="s">
        <v>116</v>
      </c>
      <c r="B94" s="95" t="s">
        <v>392</v>
      </c>
      <c r="C94" s="6" t="s">
        <v>7</v>
      </c>
      <c r="D94" s="134" t="s">
        <v>403</v>
      </c>
      <c r="E94" s="86"/>
      <c r="F94" s="37"/>
      <c r="G94" s="38"/>
      <c r="H94" s="57"/>
    </row>
    <row r="95" spans="1:8" s="23" customFormat="1" ht="15" customHeight="1" x14ac:dyDescent="0.25">
      <c r="A95" s="136" t="s">
        <v>138</v>
      </c>
      <c r="B95" s="95" t="s">
        <v>393</v>
      </c>
      <c r="C95" s="6" t="s">
        <v>7</v>
      </c>
      <c r="D95" s="135" t="s">
        <v>402</v>
      </c>
      <c r="E95" s="86"/>
      <c r="F95" s="37"/>
      <c r="G95" s="38"/>
      <c r="H95" s="57"/>
    </row>
    <row r="96" spans="1:8" s="23" customFormat="1" ht="15" customHeight="1" x14ac:dyDescent="0.25">
      <c r="A96" s="137"/>
      <c r="B96" s="138"/>
      <c r="C96" s="26"/>
      <c r="D96" s="61" t="s">
        <v>439</v>
      </c>
      <c r="E96" s="86"/>
      <c r="F96" s="37"/>
      <c r="G96" s="38"/>
      <c r="H96" s="57"/>
    </row>
    <row r="97" spans="1:8" s="23" customFormat="1" ht="15" customHeight="1" x14ac:dyDescent="0.25">
      <c r="A97" s="136" t="s">
        <v>138</v>
      </c>
      <c r="B97" s="95" t="s">
        <v>395</v>
      </c>
      <c r="C97" s="6" t="s">
        <v>7</v>
      </c>
      <c r="D97" s="134" t="s">
        <v>404</v>
      </c>
      <c r="E97" s="86"/>
      <c r="F97" s="37"/>
      <c r="G97" s="38"/>
      <c r="H97" s="57"/>
    </row>
    <row r="98" spans="1:8" s="23" customFormat="1" ht="15" customHeight="1" x14ac:dyDescent="0.25">
      <c r="A98" s="136" t="s">
        <v>116</v>
      </c>
      <c r="B98" s="95" t="s">
        <v>396</v>
      </c>
      <c r="C98" s="6" t="s">
        <v>7</v>
      </c>
      <c r="D98" s="134" t="s">
        <v>462</v>
      </c>
      <c r="E98" s="86"/>
      <c r="F98" s="37"/>
      <c r="G98" s="38"/>
      <c r="H98" s="57"/>
    </row>
    <row r="99" spans="1:8" s="23" customFormat="1" ht="15" customHeight="1" x14ac:dyDescent="0.25">
      <c r="A99" s="136" t="s">
        <v>116</v>
      </c>
      <c r="B99" s="95" t="s">
        <v>397</v>
      </c>
      <c r="C99" s="6" t="s">
        <v>7</v>
      </c>
      <c r="D99" s="134" t="s">
        <v>415</v>
      </c>
      <c r="E99" s="86"/>
      <c r="F99" s="37"/>
      <c r="G99" s="38"/>
      <c r="H99" s="57"/>
    </row>
    <row r="100" spans="1:8" s="23" customFormat="1" ht="15" customHeight="1" x14ac:dyDescent="0.25">
      <c r="A100" s="136" t="s">
        <v>116</v>
      </c>
      <c r="B100" s="95" t="s">
        <v>398</v>
      </c>
      <c r="C100" s="6" t="s">
        <v>7</v>
      </c>
      <c r="D100" s="134" t="s">
        <v>416</v>
      </c>
      <c r="E100" s="86"/>
      <c r="F100" s="37"/>
      <c r="G100" s="38"/>
      <c r="H100" s="57"/>
    </row>
    <row r="101" spans="1:8" s="23" customFormat="1" ht="15" customHeight="1" x14ac:dyDescent="0.25">
      <c r="A101" s="136" t="s">
        <v>116</v>
      </c>
      <c r="B101" s="95" t="s">
        <v>399</v>
      </c>
      <c r="C101" s="6" t="s">
        <v>7</v>
      </c>
      <c r="D101" s="133" t="s">
        <v>405</v>
      </c>
      <c r="E101" s="86"/>
      <c r="F101" s="37"/>
      <c r="G101" s="38"/>
      <c r="H101" s="57"/>
    </row>
    <row r="102" spans="1:8" s="23" customFormat="1" ht="15" customHeight="1" x14ac:dyDescent="0.25">
      <c r="A102" s="136" t="s">
        <v>138</v>
      </c>
      <c r="B102" s="95" t="s">
        <v>400</v>
      </c>
      <c r="C102" s="6" t="s">
        <v>7</v>
      </c>
      <c r="D102" s="134" t="s">
        <v>406</v>
      </c>
      <c r="E102" s="86"/>
      <c r="F102" s="37"/>
      <c r="G102" s="38"/>
      <c r="H102" s="57"/>
    </row>
    <row r="103" spans="1:8" s="23" customFormat="1" ht="15" customHeight="1" x14ac:dyDescent="0.25">
      <c r="A103" s="136" t="s">
        <v>138</v>
      </c>
      <c r="B103" s="95" t="s">
        <v>401</v>
      </c>
      <c r="C103" s="6" t="s">
        <v>7</v>
      </c>
      <c r="D103" s="134" t="s">
        <v>407</v>
      </c>
      <c r="E103" s="86"/>
      <c r="F103" s="37"/>
      <c r="G103" s="38"/>
      <c r="H103" s="57"/>
    </row>
    <row r="104" spans="1:8" s="23" customFormat="1" ht="15" customHeight="1" x14ac:dyDescent="0.25">
      <c r="A104" s="137"/>
      <c r="B104" s="138"/>
      <c r="C104" s="6" t="s">
        <v>7</v>
      </c>
      <c r="D104" s="68" t="s">
        <v>390</v>
      </c>
      <c r="E104" s="8">
        <f>F104+G104</f>
        <v>702432</v>
      </c>
      <c r="F104" s="37">
        <v>597067</v>
      </c>
      <c r="G104" s="38">
        <v>105365</v>
      </c>
      <c r="H104" s="57" t="s">
        <v>91</v>
      </c>
    </row>
    <row r="105" spans="1:8" s="23" customFormat="1" ht="15" customHeight="1" x14ac:dyDescent="0.25">
      <c r="A105" s="137"/>
      <c r="B105" s="138"/>
      <c r="C105" s="26"/>
      <c r="D105" s="15" t="s">
        <v>394</v>
      </c>
      <c r="E105" s="86"/>
      <c r="F105" s="37"/>
      <c r="G105" s="38"/>
      <c r="H105" s="57" t="s">
        <v>73</v>
      </c>
    </row>
    <row r="106" spans="1:8" s="23" customFormat="1" ht="15" customHeight="1" x14ac:dyDescent="0.25">
      <c r="A106" s="136" t="s">
        <v>116</v>
      </c>
      <c r="B106" s="95" t="s">
        <v>408</v>
      </c>
      <c r="C106" s="6" t="s">
        <v>7</v>
      </c>
      <c r="D106" s="134" t="s">
        <v>412</v>
      </c>
      <c r="E106" s="86"/>
      <c r="F106" s="37"/>
      <c r="G106" s="38"/>
      <c r="H106" s="57"/>
    </row>
    <row r="107" spans="1:8" s="23" customFormat="1" ht="15" customHeight="1" x14ac:dyDescent="0.25">
      <c r="A107" s="136" t="s">
        <v>116</v>
      </c>
      <c r="B107" s="95" t="s">
        <v>409</v>
      </c>
      <c r="C107" s="6" t="s">
        <v>7</v>
      </c>
      <c r="D107" s="133" t="s">
        <v>463</v>
      </c>
      <c r="E107" s="86"/>
      <c r="F107" s="37"/>
      <c r="G107" s="38"/>
      <c r="H107" s="57"/>
    </row>
    <row r="108" spans="1:8" s="23" customFormat="1" ht="15" customHeight="1" x14ac:dyDescent="0.25">
      <c r="A108" s="136" t="s">
        <v>116</v>
      </c>
      <c r="B108" s="95" t="s">
        <v>410</v>
      </c>
      <c r="C108" s="6" t="s">
        <v>7</v>
      </c>
      <c r="D108" s="134" t="s">
        <v>438</v>
      </c>
      <c r="E108" s="86"/>
      <c r="F108" s="37"/>
      <c r="G108" s="38"/>
      <c r="H108" s="57"/>
    </row>
    <row r="109" spans="1:8" s="23" customFormat="1" ht="15" customHeight="1" x14ac:dyDescent="0.25">
      <c r="A109" s="136" t="s">
        <v>116</v>
      </c>
      <c r="B109" s="95" t="s">
        <v>411</v>
      </c>
      <c r="C109" s="6" t="s">
        <v>7</v>
      </c>
      <c r="D109" s="134" t="s">
        <v>413</v>
      </c>
      <c r="E109" s="86"/>
      <c r="F109" s="37"/>
      <c r="G109" s="38"/>
      <c r="H109" s="57"/>
    </row>
    <row r="110" spans="1:8" s="23" customFormat="1" ht="15" customHeight="1" x14ac:dyDescent="0.25">
      <c r="A110" s="136" t="s">
        <v>138</v>
      </c>
      <c r="B110" s="96">
        <v>9270.1200000000008</v>
      </c>
      <c r="C110" s="6" t="s">
        <v>7</v>
      </c>
      <c r="D110" s="134" t="s">
        <v>472</v>
      </c>
      <c r="E110" s="86"/>
      <c r="F110" s="37"/>
      <c r="G110" s="38"/>
      <c r="H110" s="57"/>
    </row>
    <row r="111" spans="1:8" s="23" customFormat="1" ht="15" customHeight="1" x14ac:dyDescent="0.25">
      <c r="A111" s="102"/>
      <c r="B111" s="72"/>
      <c r="C111" s="26"/>
      <c r="D111" s="61" t="s">
        <v>414</v>
      </c>
      <c r="E111" s="86"/>
      <c r="F111" s="37"/>
      <c r="G111" s="38"/>
      <c r="H111" s="57"/>
    </row>
    <row r="112" spans="1:8" s="23" customFormat="1" ht="15" x14ac:dyDescent="0.25">
      <c r="A112" s="92" t="s">
        <v>116</v>
      </c>
      <c r="B112" s="73" t="s">
        <v>86</v>
      </c>
      <c r="C112" s="6" t="s">
        <v>7</v>
      </c>
      <c r="D112" s="77" t="s">
        <v>106</v>
      </c>
      <c r="E112" s="8">
        <f>F112+G112</f>
        <v>1691023</v>
      </c>
      <c r="F112" s="37">
        <f>1341607+95762</f>
        <v>1437369</v>
      </c>
      <c r="G112" s="38">
        <f>236754+16900</f>
        <v>253654</v>
      </c>
      <c r="H112" s="57" t="s">
        <v>91</v>
      </c>
    </row>
    <row r="113" spans="1:8" s="23" customFormat="1" ht="15" customHeight="1" x14ac:dyDescent="0.25">
      <c r="A113" s="102"/>
      <c r="B113" s="72"/>
      <c r="C113" s="26"/>
      <c r="D113" s="77" t="s">
        <v>107</v>
      </c>
      <c r="E113" s="86"/>
      <c r="F113" s="37"/>
      <c r="G113" s="38"/>
      <c r="H113" s="57" t="s">
        <v>73</v>
      </c>
    </row>
    <row r="114" spans="1:8" s="23" customFormat="1" ht="15" customHeight="1" x14ac:dyDescent="0.25">
      <c r="A114" s="92" t="s">
        <v>118</v>
      </c>
      <c r="B114" s="95" t="s">
        <v>80</v>
      </c>
      <c r="C114" s="6" t="s">
        <v>7</v>
      </c>
      <c r="D114" s="66" t="s">
        <v>141</v>
      </c>
      <c r="E114" s="8">
        <f>F114+G114</f>
        <v>487509</v>
      </c>
      <c r="F114" s="37"/>
      <c r="G114" s="38">
        <f>441408+37752+8349</f>
        <v>487509</v>
      </c>
      <c r="H114" s="69" t="s">
        <v>89</v>
      </c>
    </row>
    <row r="115" spans="1:8" s="23" customFormat="1" ht="15" customHeight="1" x14ac:dyDescent="0.25">
      <c r="A115" s="102"/>
      <c r="B115" s="72"/>
      <c r="C115" s="26"/>
      <c r="D115" s="66" t="s">
        <v>142</v>
      </c>
      <c r="E115" s="86"/>
      <c r="F115" s="37"/>
      <c r="G115" s="38"/>
      <c r="H115" s="69" t="s">
        <v>90</v>
      </c>
    </row>
    <row r="116" spans="1:8" s="23" customFormat="1" ht="15" customHeight="1" x14ac:dyDescent="0.25">
      <c r="A116" s="102"/>
      <c r="B116" s="72"/>
      <c r="C116" s="26"/>
      <c r="D116" s="24" t="s">
        <v>143</v>
      </c>
      <c r="E116" s="86"/>
      <c r="F116" s="37"/>
      <c r="G116" s="38"/>
      <c r="H116" s="24"/>
    </row>
    <row r="117" spans="1:8" s="23" customFormat="1" ht="15" customHeight="1" x14ac:dyDescent="0.25">
      <c r="A117" s="102"/>
      <c r="B117" s="72"/>
      <c r="C117" s="26"/>
      <c r="D117" s="24" t="s">
        <v>144</v>
      </c>
      <c r="E117" s="86"/>
      <c r="F117" s="37"/>
      <c r="G117" s="38"/>
      <c r="H117" s="24"/>
    </row>
    <row r="118" spans="1:8" s="23" customFormat="1" ht="15" customHeight="1" x14ac:dyDescent="0.25">
      <c r="A118" s="92" t="s">
        <v>177</v>
      </c>
      <c r="B118" s="95">
        <v>9272.0300000000007</v>
      </c>
      <c r="C118" s="6" t="s">
        <v>7</v>
      </c>
      <c r="D118" s="15" t="s">
        <v>178</v>
      </c>
      <c r="E118" s="8">
        <f>F118+G118</f>
        <v>426582</v>
      </c>
      <c r="F118" s="37"/>
      <c r="G118" s="38">
        <v>426582</v>
      </c>
      <c r="H118" s="57" t="s">
        <v>91</v>
      </c>
    </row>
    <row r="119" spans="1:8" s="23" customFormat="1" ht="15" customHeight="1" x14ac:dyDescent="0.25">
      <c r="A119" s="102"/>
      <c r="B119" s="72"/>
      <c r="C119" s="26"/>
      <c r="D119" s="24" t="s">
        <v>179</v>
      </c>
      <c r="E119" s="86"/>
      <c r="F119" s="37"/>
      <c r="G119" s="38"/>
      <c r="H119" s="57" t="s">
        <v>73</v>
      </c>
    </row>
    <row r="120" spans="1:8" s="23" customFormat="1" ht="15" customHeight="1" x14ac:dyDescent="0.25">
      <c r="A120" s="92" t="s">
        <v>116</v>
      </c>
      <c r="B120" s="95" t="s">
        <v>165</v>
      </c>
      <c r="C120" s="6" t="s">
        <v>7</v>
      </c>
      <c r="D120" s="68" t="s">
        <v>163</v>
      </c>
      <c r="E120" s="8">
        <f>F120+G120</f>
        <v>116963</v>
      </c>
      <c r="F120" s="37"/>
      <c r="G120" s="38">
        <v>116963</v>
      </c>
      <c r="H120" s="57" t="s">
        <v>91</v>
      </c>
    </row>
    <row r="121" spans="1:8" s="23" customFormat="1" ht="15" customHeight="1" x14ac:dyDescent="0.25">
      <c r="A121" s="102"/>
      <c r="B121" s="72"/>
      <c r="C121" s="26"/>
      <c r="D121" s="15" t="s">
        <v>164</v>
      </c>
      <c r="E121" s="86"/>
      <c r="F121" s="37"/>
      <c r="G121" s="38"/>
      <c r="H121" s="57" t="s">
        <v>73</v>
      </c>
    </row>
    <row r="122" spans="1:8" s="23" customFormat="1" ht="15" customHeight="1" x14ac:dyDescent="0.25">
      <c r="A122" s="92" t="s">
        <v>420</v>
      </c>
      <c r="B122" s="95" t="s">
        <v>176</v>
      </c>
      <c r="C122" s="6" t="s">
        <v>7</v>
      </c>
      <c r="D122" s="7" t="s">
        <v>174</v>
      </c>
      <c r="E122" s="8">
        <f>F122+G122</f>
        <v>486114</v>
      </c>
      <c r="F122" s="37"/>
      <c r="G122" s="38">
        <v>486114</v>
      </c>
      <c r="H122" s="57" t="s">
        <v>91</v>
      </c>
    </row>
    <row r="123" spans="1:8" s="23" customFormat="1" ht="15" customHeight="1" x14ac:dyDescent="0.25">
      <c r="A123" s="102"/>
      <c r="C123" s="26"/>
      <c r="D123" s="140" t="s">
        <v>175</v>
      </c>
      <c r="E123" s="86"/>
      <c r="F123" s="37"/>
      <c r="G123" s="38"/>
      <c r="H123" s="57" t="s">
        <v>73</v>
      </c>
    </row>
    <row r="124" spans="1:8" s="23" customFormat="1" ht="15" customHeight="1" x14ac:dyDescent="0.25">
      <c r="A124" s="92" t="s">
        <v>117</v>
      </c>
      <c r="B124" s="131">
        <v>3604</v>
      </c>
      <c r="C124" s="6" t="s">
        <v>7</v>
      </c>
      <c r="D124" s="127" t="s">
        <v>315</v>
      </c>
      <c r="E124" s="8">
        <f>F124+G124</f>
        <v>457904</v>
      </c>
      <c r="F124" s="37">
        <v>389218</v>
      </c>
      <c r="G124" s="38">
        <v>68686</v>
      </c>
      <c r="H124" s="57" t="s">
        <v>91</v>
      </c>
    </row>
    <row r="125" spans="1:8" s="23" customFormat="1" ht="15" customHeight="1" x14ac:dyDescent="0.25">
      <c r="A125" s="102"/>
      <c r="B125" s="72"/>
      <c r="C125" s="26"/>
      <c r="D125" s="24" t="s">
        <v>316</v>
      </c>
      <c r="E125" s="86"/>
      <c r="F125" s="37"/>
      <c r="G125" s="38"/>
      <c r="H125" s="57" t="s">
        <v>73</v>
      </c>
    </row>
    <row r="126" spans="1:8" s="23" customFormat="1" ht="15" customHeight="1" x14ac:dyDescent="0.25">
      <c r="A126" s="92" t="s">
        <v>121</v>
      </c>
      <c r="B126" s="95" t="s">
        <v>33</v>
      </c>
      <c r="C126" s="6" t="s">
        <v>25</v>
      </c>
      <c r="D126" s="9" t="s">
        <v>111</v>
      </c>
      <c r="E126" s="8">
        <f>F126+G126</f>
        <v>100539</v>
      </c>
      <c r="F126" s="37"/>
      <c r="G126" s="38">
        <v>100539</v>
      </c>
      <c r="H126" s="57" t="s">
        <v>91</v>
      </c>
    </row>
    <row r="127" spans="1:8" s="23" customFormat="1" ht="15" customHeight="1" x14ac:dyDescent="0.25">
      <c r="A127" s="92"/>
      <c r="B127" s="95"/>
      <c r="C127" s="6"/>
      <c r="D127" s="9"/>
      <c r="E127" s="8"/>
      <c r="F127" s="37"/>
      <c r="G127" s="38"/>
      <c r="H127" s="57" t="s">
        <v>73</v>
      </c>
    </row>
    <row r="128" spans="1:8" s="23" customFormat="1" ht="15" customHeight="1" x14ac:dyDescent="0.25">
      <c r="A128" s="92" t="s">
        <v>121</v>
      </c>
      <c r="B128" s="95" t="s">
        <v>34</v>
      </c>
      <c r="C128" s="6" t="s">
        <v>25</v>
      </c>
      <c r="D128" s="9" t="s">
        <v>112</v>
      </c>
      <c r="E128" s="8">
        <f>F128+G128</f>
        <v>126992</v>
      </c>
      <c r="F128" s="37"/>
      <c r="G128" s="38">
        <f>119352+7640</f>
        <v>126992</v>
      </c>
      <c r="H128" s="57" t="s">
        <v>91</v>
      </c>
    </row>
    <row r="129" spans="1:8" s="23" customFormat="1" ht="15" customHeight="1" x14ac:dyDescent="0.25">
      <c r="A129" s="92"/>
      <c r="B129" s="95"/>
      <c r="C129" s="6"/>
      <c r="D129" s="9"/>
      <c r="E129" s="8"/>
      <c r="F129" s="37"/>
      <c r="G129" s="38"/>
      <c r="H129" s="57" t="s">
        <v>73</v>
      </c>
    </row>
    <row r="130" spans="1:8" s="23" customFormat="1" ht="15" customHeight="1" x14ac:dyDescent="0.25">
      <c r="A130" s="92" t="s">
        <v>147</v>
      </c>
      <c r="B130" s="96">
        <v>3574</v>
      </c>
      <c r="C130" s="6" t="s">
        <v>14</v>
      </c>
      <c r="D130" s="9" t="s">
        <v>51</v>
      </c>
      <c r="E130" s="8">
        <f>F130+G130</f>
        <v>7544</v>
      </c>
      <c r="F130" s="37"/>
      <c r="G130" s="38">
        <v>7544</v>
      </c>
      <c r="H130" s="57" t="s">
        <v>91</v>
      </c>
    </row>
    <row r="131" spans="1:8" s="23" customFormat="1" ht="15" customHeight="1" x14ac:dyDescent="0.25">
      <c r="A131" s="92"/>
      <c r="B131" s="96"/>
      <c r="C131" s="6"/>
      <c r="D131" s="9"/>
      <c r="E131" s="8"/>
      <c r="F131" s="37"/>
      <c r="G131" s="38"/>
      <c r="H131" s="57" t="s">
        <v>73</v>
      </c>
    </row>
    <row r="132" spans="1:8" s="23" customFormat="1" ht="15" customHeight="1" x14ac:dyDescent="0.25">
      <c r="A132" s="92" t="s">
        <v>131</v>
      </c>
      <c r="B132" s="97" t="s">
        <v>198</v>
      </c>
      <c r="C132" s="6" t="s">
        <v>14</v>
      </c>
      <c r="D132" s="24" t="s">
        <v>63</v>
      </c>
      <c r="E132" s="8">
        <f>F132+G132</f>
        <v>653878</v>
      </c>
      <c r="F132" s="37"/>
      <c r="G132" s="38">
        <f>494442+159436</f>
        <v>653878</v>
      </c>
      <c r="H132" s="24" t="s">
        <v>8</v>
      </c>
    </row>
    <row r="133" spans="1:8" s="23" customFormat="1" ht="15" customHeight="1" x14ac:dyDescent="0.25">
      <c r="A133" s="102"/>
      <c r="B133" s="72"/>
      <c r="C133" s="26"/>
      <c r="D133" s="24" t="s">
        <v>101</v>
      </c>
      <c r="E133" s="86"/>
      <c r="F133" s="37"/>
      <c r="G133" s="38"/>
      <c r="H133" s="24"/>
    </row>
    <row r="134" spans="1:8" s="23" customFormat="1" ht="15" customHeight="1" x14ac:dyDescent="0.25">
      <c r="A134" s="92" t="s">
        <v>128</v>
      </c>
      <c r="B134" s="96">
        <v>9071</v>
      </c>
      <c r="C134" s="6" t="s">
        <v>14</v>
      </c>
      <c r="D134" s="24" t="s">
        <v>145</v>
      </c>
      <c r="E134" s="8">
        <f>F134+G134</f>
        <v>180000</v>
      </c>
      <c r="F134" s="37"/>
      <c r="G134" s="38">
        <v>180000</v>
      </c>
      <c r="H134" s="24" t="s">
        <v>8</v>
      </c>
    </row>
    <row r="135" spans="1:8" s="23" customFormat="1" ht="15" customHeight="1" x14ac:dyDescent="0.25">
      <c r="A135" s="102"/>
      <c r="B135" s="94"/>
      <c r="C135" s="26"/>
      <c r="D135" s="24" t="s">
        <v>146</v>
      </c>
      <c r="E135" s="86"/>
      <c r="F135" s="37"/>
      <c r="G135" s="38"/>
      <c r="H135" s="24"/>
    </row>
    <row r="136" spans="1:8" s="23" customFormat="1" ht="15" customHeight="1" x14ac:dyDescent="0.25">
      <c r="A136" s="92" t="s">
        <v>119</v>
      </c>
      <c r="B136" s="63" t="s">
        <v>226</v>
      </c>
      <c r="C136" s="6" t="s">
        <v>14</v>
      </c>
      <c r="D136" s="15" t="s">
        <v>227</v>
      </c>
      <c r="E136" s="8">
        <f>F136+G136</f>
        <v>1442482</v>
      </c>
      <c r="F136" s="37"/>
      <c r="G136" s="38">
        <v>1442482</v>
      </c>
      <c r="H136" s="24" t="s">
        <v>139</v>
      </c>
    </row>
    <row r="137" spans="1:8" s="23" customFormat="1" ht="15" customHeight="1" x14ac:dyDescent="0.25">
      <c r="A137" s="102"/>
      <c r="B137" s="72"/>
      <c r="C137" s="26"/>
      <c r="D137" s="24" t="s">
        <v>228</v>
      </c>
      <c r="E137" s="86"/>
      <c r="F137" s="37"/>
      <c r="G137" s="38"/>
      <c r="H137" s="24" t="s">
        <v>73</v>
      </c>
    </row>
    <row r="138" spans="1:8" s="23" customFormat="1" ht="15" customHeight="1" x14ac:dyDescent="0.25">
      <c r="A138" s="92" t="s">
        <v>119</v>
      </c>
      <c r="B138" s="100">
        <v>3932</v>
      </c>
      <c r="C138" s="6" t="s">
        <v>14</v>
      </c>
      <c r="D138" s="68" t="s">
        <v>87</v>
      </c>
      <c r="E138" s="8">
        <f>F138+G138</f>
        <v>10113058</v>
      </c>
      <c r="F138" s="37">
        <f>6427166+725501+142517+1200000</f>
        <v>8495184</v>
      </c>
      <c r="G138" s="38">
        <f>1134206+128030+118723+25150+211765</f>
        <v>1617874</v>
      </c>
      <c r="H138" s="69" t="s">
        <v>89</v>
      </c>
    </row>
    <row r="139" spans="1:8" s="23" customFormat="1" ht="15" customHeight="1" x14ac:dyDescent="0.25">
      <c r="A139" s="92"/>
      <c r="B139" s="63"/>
      <c r="C139" s="6"/>
      <c r="D139" s="24" t="s">
        <v>88</v>
      </c>
      <c r="E139" s="8"/>
      <c r="F139" s="37"/>
      <c r="G139" s="38"/>
      <c r="H139" s="69" t="s">
        <v>90</v>
      </c>
    </row>
    <row r="140" spans="1:8" s="23" customFormat="1" ht="15" customHeight="1" x14ac:dyDescent="0.25">
      <c r="A140" s="92" t="s">
        <v>119</v>
      </c>
      <c r="B140" s="95" t="s">
        <v>48</v>
      </c>
      <c r="C140" s="6" t="s">
        <v>14</v>
      </c>
      <c r="D140" s="78" t="s">
        <v>47</v>
      </c>
      <c r="E140" s="8">
        <f>F140+G140</f>
        <v>612051</v>
      </c>
      <c r="F140" s="37"/>
      <c r="G140" s="38">
        <v>612051</v>
      </c>
      <c r="H140" s="24" t="s">
        <v>139</v>
      </c>
    </row>
    <row r="141" spans="1:8" s="23" customFormat="1" ht="15" customHeight="1" x14ac:dyDescent="0.25">
      <c r="A141" s="92"/>
      <c r="B141" s="95"/>
      <c r="C141" s="6"/>
      <c r="D141" s="78"/>
      <c r="E141" s="8"/>
      <c r="F141" s="37"/>
      <c r="G141" s="38"/>
      <c r="H141" s="24" t="s">
        <v>73</v>
      </c>
    </row>
    <row r="142" spans="1:8" s="23" customFormat="1" ht="15" customHeight="1" x14ac:dyDescent="0.25">
      <c r="A142" s="92" t="s">
        <v>120</v>
      </c>
      <c r="B142" s="63" t="s">
        <v>50</v>
      </c>
      <c r="C142" s="6" t="s">
        <v>14</v>
      </c>
      <c r="D142" s="9" t="s">
        <v>79</v>
      </c>
      <c r="E142" s="8">
        <f>F142+G142</f>
        <v>84122</v>
      </c>
      <c r="F142" s="37"/>
      <c r="G142" s="38">
        <v>84122</v>
      </c>
      <c r="H142" s="24" t="s">
        <v>139</v>
      </c>
    </row>
    <row r="143" spans="1:8" s="23" customFormat="1" ht="15" customHeight="1" x14ac:dyDescent="0.25">
      <c r="A143" s="102"/>
      <c r="B143" s="94"/>
      <c r="C143" s="26"/>
      <c r="D143" s="9" t="s">
        <v>78</v>
      </c>
      <c r="E143" s="86"/>
      <c r="F143" s="37"/>
      <c r="G143" s="38"/>
      <c r="H143" s="24" t="s">
        <v>73</v>
      </c>
    </row>
    <row r="144" spans="1:8" s="23" customFormat="1" ht="15" customHeight="1" x14ac:dyDescent="0.25">
      <c r="A144" s="102"/>
      <c r="B144" s="94"/>
      <c r="C144" s="26"/>
      <c r="D144" s="9" t="s">
        <v>49</v>
      </c>
      <c r="E144" s="86"/>
      <c r="F144" s="37"/>
      <c r="G144" s="38"/>
      <c r="H144" s="24"/>
    </row>
    <row r="145" spans="1:8" s="23" customFormat="1" ht="15" customHeight="1" x14ac:dyDescent="0.25">
      <c r="A145" s="92" t="s">
        <v>119</v>
      </c>
      <c r="B145" s="95">
        <v>3894</v>
      </c>
      <c r="C145" s="6" t="s">
        <v>14</v>
      </c>
      <c r="D145" s="9" t="s">
        <v>152</v>
      </c>
      <c r="E145" s="8">
        <f>F145+G145</f>
        <v>519860</v>
      </c>
      <c r="F145" s="37"/>
      <c r="G145" s="38">
        <f>24361+495499</f>
        <v>519860</v>
      </c>
      <c r="H145" s="57" t="s">
        <v>91</v>
      </c>
    </row>
    <row r="146" spans="1:8" s="23" customFormat="1" ht="15" customHeight="1" x14ac:dyDescent="0.25">
      <c r="A146" s="92"/>
      <c r="B146" s="95"/>
      <c r="C146" s="6"/>
      <c r="D146" s="9"/>
      <c r="E146" s="8"/>
      <c r="F146" s="37"/>
      <c r="G146" s="38"/>
      <c r="H146" s="57" t="s">
        <v>73</v>
      </c>
    </row>
    <row r="147" spans="1:8" s="23" customFormat="1" ht="15" customHeight="1" x14ac:dyDescent="0.25">
      <c r="A147" s="92" t="s">
        <v>119</v>
      </c>
      <c r="B147" s="73" t="s">
        <v>99</v>
      </c>
      <c r="C147" s="6" t="s">
        <v>14</v>
      </c>
      <c r="D147" s="66" t="s">
        <v>231</v>
      </c>
      <c r="E147" s="8">
        <f>F147+G147</f>
        <v>2987830</v>
      </c>
      <c r="F147" s="37"/>
      <c r="G147" s="38">
        <f>106904+2880926</f>
        <v>2987830</v>
      </c>
      <c r="H147" s="57" t="s">
        <v>91</v>
      </c>
    </row>
    <row r="148" spans="1:8" s="23" customFormat="1" ht="15" customHeight="1" x14ac:dyDescent="0.25">
      <c r="A148" s="92"/>
      <c r="B148" s="73"/>
      <c r="C148" s="6"/>
      <c r="D148" s="66" t="s">
        <v>428</v>
      </c>
      <c r="E148" s="8"/>
      <c r="F148" s="37"/>
      <c r="G148" s="38"/>
      <c r="H148" s="57" t="s">
        <v>73</v>
      </c>
    </row>
    <row r="149" spans="1:8" s="23" customFormat="1" ht="15" customHeight="1" x14ac:dyDescent="0.25">
      <c r="A149" s="92"/>
      <c r="B149" s="73"/>
      <c r="C149" s="6"/>
      <c r="D149" s="123" t="s">
        <v>464</v>
      </c>
      <c r="E149" s="8"/>
      <c r="F149" s="37"/>
      <c r="G149" s="38"/>
      <c r="H149" s="57"/>
    </row>
    <row r="150" spans="1:8" s="23" customFormat="1" ht="15" customHeight="1" x14ac:dyDescent="0.25">
      <c r="A150" s="92"/>
      <c r="B150" s="73"/>
      <c r="C150" s="6"/>
      <c r="D150" s="123" t="s">
        <v>465</v>
      </c>
      <c r="E150" s="8"/>
      <c r="F150" s="37"/>
      <c r="G150" s="38"/>
      <c r="H150" s="57"/>
    </row>
    <row r="151" spans="1:8" s="23" customFormat="1" ht="15" customHeight="1" x14ac:dyDescent="0.25">
      <c r="A151" s="92"/>
      <c r="B151" s="73"/>
      <c r="C151" s="6"/>
      <c r="D151" s="123" t="s">
        <v>432</v>
      </c>
      <c r="E151" s="8"/>
      <c r="F151" s="37"/>
      <c r="G151" s="38"/>
      <c r="H151" s="57"/>
    </row>
    <row r="152" spans="1:8" s="23" customFormat="1" ht="15" customHeight="1" x14ac:dyDescent="0.25">
      <c r="A152" s="92"/>
      <c r="B152" s="73"/>
      <c r="C152" s="6"/>
      <c r="D152" s="123" t="s">
        <v>466</v>
      </c>
      <c r="E152" s="8"/>
      <c r="F152" s="37"/>
      <c r="G152" s="38"/>
      <c r="H152" s="57"/>
    </row>
    <row r="153" spans="1:8" s="23" customFormat="1" ht="15" customHeight="1" x14ac:dyDescent="0.25">
      <c r="A153" s="92"/>
      <c r="B153" s="73"/>
      <c r="C153" s="6"/>
      <c r="D153" s="123" t="s">
        <v>433</v>
      </c>
      <c r="E153" s="8"/>
      <c r="F153" s="37"/>
      <c r="G153" s="38"/>
      <c r="H153" s="57"/>
    </row>
    <row r="154" spans="1:8" s="23" customFormat="1" ht="15" customHeight="1" x14ac:dyDescent="0.25">
      <c r="A154" s="92"/>
      <c r="B154" s="73"/>
      <c r="C154" s="6"/>
      <c r="D154" s="123" t="s">
        <v>467</v>
      </c>
      <c r="E154" s="8"/>
      <c r="F154" s="37"/>
      <c r="G154" s="38"/>
      <c r="H154" s="57"/>
    </row>
    <row r="155" spans="1:8" s="23" customFormat="1" ht="15" customHeight="1" x14ac:dyDescent="0.25">
      <c r="A155" s="92"/>
      <c r="B155" s="73"/>
      <c r="C155" s="6"/>
      <c r="D155" s="123" t="s">
        <v>468</v>
      </c>
      <c r="E155" s="8"/>
      <c r="F155" s="37"/>
      <c r="G155" s="38"/>
      <c r="H155" s="57"/>
    </row>
    <row r="156" spans="1:8" s="23" customFormat="1" ht="15" customHeight="1" x14ac:dyDescent="0.25">
      <c r="A156" s="92"/>
      <c r="B156" s="73"/>
      <c r="C156" s="6"/>
      <c r="D156" s="123" t="s">
        <v>434</v>
      </c>
      <c r="E156" s="8"/>
      <c r="F156" s="37"/>
      <c r="G156" s="38"/>
      <c r="H156" s="57"/>
    </row>
    <row r="157" spans="1:8" s="23" customFormat="1" ht="15" customHeight="1" x14ac:dyDescent="0.25">
      <c r="A157" s="92"/>
      <c r="B157" s="73"/>
      <c r="C157" s="6"/>
      <c r="D157" s="123" t="s">
        <v>435</v>
      </c>
      <c r="E157" s="8"/>
      <c r="F157" s="37"/>
      <c r="G157" s="38"/>
      <c r="H157" s="57"/>
    </row>
    <row r="158" spans="1:8" s="23" customFormat="1" ht="15" customHeight="1" x14ac:dyDescent="0.25">
      <c r="A158" s="92" t="s">
        <v>119</v>
      </c>
      <c r="B158" s="73" t="s">
        <v>232</v>
      </c>
      <c r="C158" s="6" t="s">
        <v>14</v>
      </c>
      <c r="D158" s="68" t="s">
        <v>429</v>
      </c>
      <c r="E158" s="8">
        <f>F158+G158</f>
        <v>307635</v>
      </c>
      <c r="F158" s="37"/>
      <c r="G158" s="38">
        <v>307635</v>
      </c>
      <c r="H158" s="57" t="s">
        <v>91</v>
      </c>
    </row>
    <row r="159" spans="1:8" s="23" customFormat="1" ht="15" customHeight="1" x14ac:dyDescent="0.25">
      <c r="A159" s="92"/>
      <c r="B159" s="73"/>
      <c r="C159" s="6"/>
      <c r="D159" s="123" t="s">
        <v>436</v>
      </c>
      <c r="E159" s="8"/>
      <c r="F159" s="37"/>
      <c r="G159" s="38"/>
      <c r="H159" s="57" t="s">
        <v>73</v>
      </c>
    </row>
    <row r="160" spans="1:8" s="23" customFormat="1" ht="15" customHeight="1" x14ac:dyDescent="0.25">
      <c r="A160" s="92"/>
      <c r="B160" s="73"/>
      <c r="C160" s="6"/>
      <c r="D160" s="123" t="s">
        <v>431</v>
      </c>
      <c r="E160" s="8"/>
      <c r="F160" s="37"/>
      <c r="G160" s="38"/>
      <c r="H160" s="57"/>
    </row>
    <row r="161" spans="1:8" s="23" customFormat="1" ht="15" customHeight="1" x14ac:dyDescent="0.25">
      <c r="A161" s="92"/>
      <c r="B161" s="73"/>
      <c r="C161" s="6"/>
      <c r="D161" s="123" t="s">
        <v>430</v>
      </c>
      <c r="E161" s="8"/>
      <c r="F161" s="37"/>
      <c r="G161" s="38"/>
      <c r="H161" s="57"/>
    </row>
    <row r="162" spans="1:8" s="23" customFormat="1" ht="15" customHeight="1" x14ac:dyDescent="0.25">
      <c r="A162" s="92"/>
      <c r="B162" s="73"/>
      <c r="C162" s="6"/>
      <c r="D162" s="123" t="s">
        <v>469</v>
      </c>
      <c r="E162" s="8"/>
      <c r="F162" s="37"/>
      <c r="G162" s="38"/>
      <c r="H162" s="57"/>
    </row>
    <row r="163" spans="1:8" s="23" customFormat="1" ht="15" customHeight="1" x14ac:dyDescent="0.25">
      <c r="A163" s="92"/>
      <c r="B163" s="73"/>
      <c r="C163" s="6"/>
      <c r="D163" s="123"/>
      <c r="E163" s="8"/>
      <c r="F163" s="37"/>
      <c r="G163" s="38"/>
      <c r="H163" s="57"/>
    </row>
    <row r="164" spans="1:8" s="23" customFormat="1" ht="15" customHeight="1" x14ac:dyDescent="0.25">
      <c r="A164" s="92" t="s">
        <v>119</v>
      </c>
      <c r="B164" s="63" t="s">
        <v>229</v>
      </c>
      <c r="C164" s="6" t="s">
        <v>14</v>
      </c>
      <c r="D164" s="68" t="s">
        <v>230</v>
      </c>
      <c r="E164" s="8">
        <f>F164+G164</f>
        <v>609474</v>
      </c>
      <c r="F164" s="37"/>
      <c r="G164" s="38">
        <v>609474</v>
      </c>
      <c r="H164" s="57" t="s">
        <v>91</v>
      </c>
    </row>
    <row r="165" spans="1:8" s="23" customFormat="1" ht="15" customHeight="1" x14ac:dyDescent="0.25">
      <c r="A165" s="102"/>
      <c r="B165" s="72"/>
      <c r="C165" s="26"/>
      <c r="D165" s="24"/>
      <c r="E165" s="86"/>
      <c r="F165" s="37"/>
      <c r="G165" s="38"/>
      <c r="H165" s="57" t="s">
        <v>73</v>
      </c>
    </row>
    <row r="166" spans="1:8" s="23" customFormat="1" ht="15" customHeight="1" x14ac:dyDescent="0.25">
      <c r="A166" s="92" t="s">
        <v>119</v>
      </c>
      <c r="B166" s="95" t="s">
        <v>233</v>
      </c>
      <c r="C166" s="6" t="s">
        <v>14</v>
      </c>
      <c r="D166" s="68" t="s">
        <v>234</v>
      </c>
      <c r="E166" s="8">
        <f>F166+G166</f>
        <v>330091</v>
      </c>
      <c r="F166" s="37"/>
      <c r="G166" s="38">
        <v>330091</v>
      </c>
      <c r="H166" s="57" t="s">
        <v>91</v>
      </c>
    </row>
    <row r="167" spans="1:8" s="23" customFormat="1" ht="15" customHeight="1" x14ac:dyDescent="0.25">
      <c r="A167" s="92"/>
      <c r="B167" s="73"/>
      <c r="C167" s="6"/>
      <c r="D167" s="68" t="s">
        <v>235</v>
      </c>
      <c r="E167" s="8"/>
      <c r="F167" s="37"/>
      <c r="G167" s="38"/>
      <c r="H167" s="57" t="s">
        <v>73</v>
      </c>
    </row>
    <row r="168" spans="1:8" s="23" customFormat="1" ht="15" customHeight="1" x14ac:dyDescent="0.25">
      <c r="A168" s="92" t="s">
        <v>321</v>
      </c>
      <c r="B168" s="73" t="s">
        <v>161</v>
      </c>
      <c r="C168" s="6" t="s">
        <v>14</v>
      </c>
      <c r="D168" s="9" t="s">
        <v>162</v>
      </c>
      <c r="E168" s="8">
        <f>F168+G168</f>
        <v>59290</v>
      </c>
      <c r="F168" s="37"/>
      <c r="G168" s="38">
        <v>59290</v>
      </c>
      <c r="H168" s="24" t="s">
        <v>139</v>
      </c>
    </row>
    <row r="169" spans="1:8" s="23" customFormat="1" ht="15" customHeight="1" x14ac:dyDescent="0.25">
      <c r="A169" s="92"/>
      <c r="B169" s="73"/>
      <c r="C169" s="6"/>
      <c r="D169" s="79"/>
      <c r="E169" s="8"/>
      <c r="F169" s="37"/>
      <c r="G169" s="38"/>
      <c r="H169" s="24" t="s">
        <v>73</v>
      </c>
    </row>
    <row r="170" spans="1:8" s="23" customFormat="1" ht="15" customHeight="1" x14ac:dyDescent="0.25">
      <c r="A170" s="92" t="s">
        <v>224</v>
      </c>
      <c r="B170" s="73" t="s">
        <v>160</v>
      </c>
      <c r="C170" s="6" t="s">
        <v>14</v>
      </c>
      <c r="D170" s="9" t="s">
        <v>159</v>
      </c>
      <c r="E170" s="8">
        <f>F170+G170</f>
        <v>13189</v>
      </c>
      <c r="F170" s="37"/>
      <c r="G170" s="38">
        <v>13189</v>
      </c>
      <c r="H170" s="24" t="s">
        <v>139</v>
      </c>
    </row>
    <row r="171" spans="1:8" s="23" customFormat="1" ht="15" customHeight="1" x14ac:dyDescent="0.25">
      <c r="A171" s="92"/>
      <c r="B171" s="73"/>
      <c r="C171" s="6"/>
      <c r="D171" s="79"/>
      <c r="E171" s="8"/>
      <c r="F171" s="37"/>
      <c r="G171" s="38"/>
      <c r="H171" s="24" t="s">
        <v>73</v>
      </c>
    </row>
    <row r="172" spans="1:8" s="23" customFormat="1" ht="15" customHeight="1" x14ac:dyDescent="0.25">
      <c r="A172" s="92" t="s">
        <v>421</v>
      </c>
      <c r="B172" s="73" t="s">
        <v>158</v>
      </c>
      <c r="C172" s="6" t="s">
        <v>14</v>
      </c>
      <c r="D172" s="9" t="s">
        <v>157</v>
      </c>
      <c r="E172" s="8">
        <f>F172+G172</f>
        <v>36300</v>
      </c>
      <c r="F172" s="37"/>
      <c r="G172" s="38">
        <v>36300</v>
      </c>
      <c r="H172" s="24" t="s">
        <v>139</v>
      </c>
    </row>
    <row r="173" spans="1:8" s="23" customFormat="1" ht="15" customHeight="1" x14ac:dyDescent="0.25">
      <c r="A173" s="92"/>
      <c r="B173" s="73"/>
      <c r="C173" s="6"/>
      <c r="D173" s="66"/>
      <c r="E173" s="8"/>
      <c r="F173" s="37"/>
      <c r="G173" s="38"/>
      <c r="H173" s="24" t="s">
        <v>73</v>
      </c>
    </row>
    <row r="174" spans="1:8" s="23" customFormat="1" ht="15" customHeight="1" x14ac:dyDescent="0.25">
      <c r="A174" s="92" t="s">
        <v>321</v>
      </c>
      <c r="B174" s="95" t="s">
        <v>322</v>
      </c>
      <c r="C174" s="6" t="s">
        <v>14</v>
      </c>
      <c r="D174" s="15" t="s">
        <v>323</v>
      </c>
      <c r="E174" s="8">
        <f>F174+G174</f>
        <v>2241028</v>
      </c>
      <c r="F174" s="37">
        <v>1904873</v>
      </c>
      <c r="G174" s="38">
        <v>336155</v>
      </c>
      <c r="H174" s="24" t="s">
        <v>8</v>
      </c>
    </row>
    <row r="175" spans="1:8" s="23" customFormat="1" ht="15" customHeight="1" x14ac:dyDescent="0.25">
      <c r="A175" s="92"/>
      <c r="B175" s="73"/>
      <c r="C175" s="6"/>
      <c r="D175" s="66" t="s">
        <v>324</v>
      </c>
      <c r="E175" s="8"/>
      <c r="F175" s="37"/>
      <c r="G175" s="38"/>
      <c r="H175" s="24"/>
    </row>
    <row r="176" spans="1:8" s="23" customFormat="1" ht="15" customHeight="1" x14ac:dyDescent="0.25">
      <c r="A176" s="92" t="s">
        <v>224</v>
      </c>
      <c r="B176" s="73" t="s">
        <v>225</v>
      </c>
      <c r="C176" s="6" t="s">
        <v>14</v>
      </c>
      <c r="D176" s="9" t="s">
        <v>422</v>
      </c>
      <c r="E176" s="8">
        <f>F176+G176</f>
        <v>155268</v>
      </c>
      <c r="F176" s="37"/>
      <c r="G176" s="38">
        <v>155268</v>
      </c>
      <c r="H176" s="24" t="s">
        <v>139</v>
      </c>
    </row>
    <row r="177" spans="1:8" s="23" customFormat="1" ht="15" customHeight="1" x14ac:dyDescent="0.25">
      <c r="A177" s="92"/>
      <c r="B177" s="73"/>
      <c r="C177" s="6"/>
      <c r="D177" s="139" t="s">
        <v>423</v>
      </c>
      <c r="E177" s="8"/>
      <c r="F177" s="37"/>
      <c r="G177" s="38"/>
      <c r="H177" s="24" t="s">
        <v>73</v>
      </c>
    </row>
    <row r="178" spans="1:8" s="23" customFormat="1" ht="15" customHeight="1" x14ac:dyDescent="0.25">
      <c r="A178" s="92" t="s">
        <v>202</v>
      </c>
      <c r="B178" s="73" t="s">
        <v>219</v>
      </c>
      <c r="C178" s="6" t="s">
        <v>14</v>
      </c>
      <c r="D178" s="24" t="s">
        <v>220</v>
      </c>
      <c r="E178" s="8">
        <f>F178+G178</f>
        <v>44746</v>
      </c>
      <c r="F178" s="37"/>
      <c r="G178" s="38">
        <v>44746</v>
      </c>
      <c r="H178" s="24" t="s">
        <v>139</v>
      </c>
    </row>
    <row r="179" spans="1:8" s="23" customFormat="1" ht="15" customHeight="1" x14ac:dyDescent="0.25">
      <c r="A179" s="92"/>
      <c r="B179" s="73"/>
      <c r="C179" s="6"/>
      <c r="D179" s="66" t="s">
        <v>425</v>
      </c>
      <c r="E179" s="8"/>
      <c r="F179" s="37"/>
      <c r="G179" s="38"/>
      <c r="H179" s="24" t="s">
        <v>73</v>
      </c>
    </row>
    <row r="180" spans="1:8" s="23" customFormat="1" ht="15" customHeight="1" x14ac:dyDescent="0.25">
      <c r="A180" s="92" t="s">
        <v>137</v>
      </c>
      <c r="B180" s="92">
        <v>3498</v>
      </c>
      <c r="C180" s="28" t="s">
        <v>14</v>
      </c>
      <c r="D180" s="81" t="s">
        <v>105</v>
      </c>
      <c r="E180" s="8">
        <f>F180+G180</f>
        <v>9292683</v>
      </c>
      <c r="F180" s="38"/>
      <c r="G180" s="38">
        <v>9292683</v>
      </c>
      <c r="H180" s="24" t="s">
        <v>140</v>
      </c>
    </row>
    <row r="181" spans="1:8" s="23" customFormat="1" ht="15" customHeight="1" x14ac:dyDescent="0.25">
      <c r="A181" s="92"/>
      <c r="B181" s="92"/>
      <c r="C181" s="28"/>
      <c r="D181" s="81"/>
      <c r="E181" s="8"/>
      <c r="F181" s="38"/>
      <c r="G181" s="38"/>
      <c r="H181" s="24" t="s">
        <v>73</v>
      </c>
    </row>
    <row r="182" spans="1:8" s="23" customFormat="1" ht="15" customHeight="1" x14ac:dyDescent="0.25">
      <c r="A182" s="92" t="s">
        <v>148</v>
      </c>
      <c r="B182" s="95" t="s">
        <v>66</v>
      </c>
      <c r="C182" s="26" t="s">
        <v>76</v>
      </c>
      <c r="D182" s="24" t="s">
        <v>64</v>
      </c>
      <c r="E182" s="8">
        <f>F182+G182</f>
        <v>181019</v>
      </c>
      <c r="F182" s="37"/>
      <c r="G182" s="38">
        <v>181019</v>
      </c>
      <c r="H182" s="24" t="s">
        <v>8</v>
      </c>
    </row>
    <row r="183" spans="1:8" s="23" customFormat="1" ht="15" customHeight="1" x14ac:dyDescent="0.25">
      <c r="A183" s="102"/>
      <c r="B183" s="98"/>
      <c r="C183" s="26"/>
      <c r="D183" s="24" t="s">
        <v>65</v>
      </c>
      <c r="E183" s="86"/>
      <c r="F183" s="37"/>
      <c r="G183" s="38"/>
      <c r="H183" s="24"/>
    </row>
    <row r="184" spans="1:8" s="23" customFormat="1" ht="15" customHeight="1" x14ac:dyDescent="0.25">
      <c r="A184" s="92" t="s">
        <v>208</v>
      </c>
      <c r="B184" s="95" t="s">
        <v>221</v>
      </c>
      <c r="C184" s="26" t="s">
        <v>76</v>
      </c>
      <c r="D184" s="24" t="s">
        <v>222</v>
      </c>
      <c r="E184" s="8">
        <f>F184+G184</f>
        <v>566879</v>
      </c>
      <c r="F184" s="37"/>
      <c r="G184" s="38">
        <v>566879</v>
      </c>
      <c r="H184" s="24" t="s">
        <v>8</v>
      </c>
    </row>
    <row r="185" spans="1:8" s="23" customFormat="1" ht="15" customHeight="1" x14ac:dyDescent="0.25">
      <c r="A185" s="102"/>
      <c r="B185" s="98"/>
      <c r="C185" s="26"/>
      <c r="D185" s="24" t="s">
        <v>223</v>
      </c>
      <c r="E185" s="86"/>
      <c r="F185" s="37"/>
      <c r="G185" s="38"/>
      <c r="H185" s="24"/>
    </row>
    <row r="186" spans="1:8" s="23" customFormat="1" ht="15" customHeight="1" x14ac:dyDescent="0.25">
      <c r="A186" s="92" t="s">
        <v>201</v>
      </c>
      <c r="B186" s="115" t="s">
        <v>200</v>
      </c>
      <c r="C186" s="26" t="s">
        <v>76</v>
      </c>
      <c r="D186" s="24" t="s">
        <v>199</v>
      </c>
      <c r="E186" s="8">
        <f>F186+G186</f>
        <v>309950</v>
      </c>
      <c r="F186" s="37"/>
      <c r="G186" s="38">
        <v>309950</v>
      </c>
      <c r="H186" s="24" t="s">
        <v>8</v>
      </c>
    </row>
    <row r="187" spans="1:8" s="23" customFormat="1" ht="15" customHeight="1" x14ac:dyDescent="0.25">
      <c r="A187" s="92" t="s">
        <v>181</v>
      </c>
      <c r="B187" s="115" t="s">
        <v>180</v>
      </c>
      <c r="C187" s="26" t="s">
        <v>184</v>
      </c>
      <c r="D187" s="24" t="s">
        <v>183</v>
      </c>
      <c r="E187" s="8">
        <f>F187+G187</f>
        <v>752104</v>
      </c>
      <c r="F187" s="37"/>
      <c r="G187" s="38">
        <v>752104</v>
      </c>
      <c r="H187" s="24" t="s">
        <v>8</v>
      </c>
    </row>
    <row r="188" spans="1:8" s="23" customFormat="1" ht="15" customHeight="1" x14ac:dyDescent="0.25">
      <c r="A188" s="102"/>
      <c r="B188" s="98"/>
      <c r="C188" s="114"/>
      <c r="D188" s="24" t="s">
        <v>182</v>
      </c>
      <c r="E188" s="86"/>
      <c r="F188" s="37"/>
      <c r="G188" s="38"/>
      <c r="H188" s="24"/>
    </row>
    <row r="189" spans="1:8" s="23" customFormat="1" ht="15" customHeight="1" x14ac:dyDescent="0.25">
      <c r="A189" s="92" t="s">
        <v>136</v>
      </c>
      <c r="B189" s="99" t="s">
        <v>71</v>
      </c>
      <c r="C189" s="6" t="s">
        <v>75</v>
      </c>
      <c r="D189" s="24" t="s">
        <v>70</v>
      </c>
      <c r="E189" s="8">
        <f>F189+G189</f>
        <v>230043</v>
      </c>
      <c r="F189" s="37"/>
      <c r="G189" s="38">
        <v>230043</v>
      </c>
      <c r="H189" s="24" t="s">
        <v>8</v>
      </c>
    </row>
    <row r="190" spans="1:8" s="23" customFormat="1" ht="15" customHeight="1" x14ac:dyDescent="0.25">
      <c r="A190" s="102"/>
      <c r="B190" s="72"/>
      <c r="C190" s="26"/>
      <c r="D190" s="24" t="s">
        <v>69</v>
      </c>
      <c r="E190" s="48"/>
      <c r="F190" s="37"/>
      <c r="G190" s="38"/>
      <c r="H190" s="24"/>
    </row>
    <row r="191" spans="1:8" x14ac:dyDescent="0.25">
      <c r="A191" s="92" t="s">
        <v>136</v>
      </c>
      <c r="B191" s="115" t="s">
        <v>213</v>
      </c>
      <c r="C191" s="6" t="s">
        <v>75</v>
      </c>
      <c r="D191" s="24" t="s">
        <v>214</v>
      </c>
      <c r="E191" s="8">
        <f>F191+G191</f>
        <v>236995</v>
      </c>
      <c r="G191" s="120">
        <v>236995</v>
      </c>
      <c r="H191" s="24" t="s">
        <v>8</v>
      </c>
    </row>
    <row r="192" spans="1:8" s="62" customFormat="1" ht="15" x14ac:dyDescent="0.25">
      <c r="A192" s="93"/>
      <c r="C192" s="28"/>
      <c r="D192" s="7" t="s">
        <v>215</v>
      </c>
      <c r="E192" s="8"/>
      <c r="F192" s="35"/>
      <c r="G192" s="35"/>
      <c r="H192" s="9"/>
    </row>
    <row r="193" spans="1:8" x14ac:dyDescent="0.25">
      <c r="A193" s="92" t="s">
        <v>136</v>
      </c>
      <c r="B193" s="115" t="s">
        <v>193</v>
      </c>
      <c r="C193" s="6" t="s">
        <v>156</v>
      </c>
      <c r="D193" s="24" t="s">
        <v>192</v>
      </c>
      <c r="E193" s="8">
        <f>F193+G193</f>
        <v>398859</v>
      </c>
      <c r="F193" s="119"/>
      <c r="G193" s="120">
        <v>398859</v>
      </c>
      <c r="H193" s="24" t="s">
        <v>8</v>
      </c>
    </row>
    <row r="194" spans="1:8" s="23" customFormat="1" ht="15" customHeight="1" x14ac:dyDescent="0.25">
      <c r="A194" s="92" t="s">
        <v>202</v>
      </c>
      <c r="B194" s="73" t="s">
        <v>203</v>
      </c>
      <c r="C194" s="6" t="s">
        <v>156</v>
      </c>
      <c r="D194" s="15" t="s">
        <v>204</v>
      </c>
      <c r="E194" s="8">
        <f>F194+G194</f>
        <v>499870</v>
      </c>
      <c r="F194" s="37"/>
      <c r="G194" s="38">
        <v>499870</v>
      </c>
      <c r="H194" s="24" t="s">
        <v>8</v>
      </c>
    </row>
    <row r="195" spans="1:8" s="15" customFormat="1" ht="13.5" customHeight="1" x14ac:dyDescent="0.25">
      <c r="A195" s="92" t="s">
        <v>133</v>
      </c>
      <c r="B195" s="110" t="s">
        <v>35</v>
      </c>
      <c r="C195" s="6" t="s">
        <v>15</v>
      </c>
      <c r="D195" s="7" t="s">
        <v>77</v>
      </c>
      <c r="E195" s="55">
        <f>F195+G195</f>
        <v>423500</v>
      </c>
      <c r="F195" s="36"/>
      <c r="G195" s="35">
        <v>423500</v>
      </c>
      <c r="H195" s="24" t="s">
        <v>8</v>
      </c>
    </row>
    <row r="196" spans="1:8" s="15" customFormat="1" ht="15" x14ac:dyDescent="0.25">
      <c r="A196" s="92"/>
      <c r="B196" s="110"/>
      <c r="C196" s="6"/>
      <c r="D196" s="7" t="s">
        <v>23</v>
      </c>
      <c r="E196" s="55"/>
      <c r="F196" s="36"/>
      <c r="G196" s="35"/>
      <c r="H196" s="24"/>
    </row>
    <row r="197" spans="1:8" s="15" customFormat="1" ht="15" customHeight="1" x14ac:dyDescent="0.25">
      <c r="A197" s="92" t="s">
        <v>133</v>
      </c>
      <c r="B197" s="110" t="s">
        <v>36</v>
      </c>
      <c r="C197" s="6" t="s">
        <v>9</v>
      </c>
      <c r="D197" s="7" t="s">
        <v>134</v>
      </c>
      <c r="E197" s="55">
        <f>F197+G197</f>
        <v>4537076</v>
      </c>
      <c r="F197" s="36">
        <f>F199+F200</f>
        <v>4248563</v>
      </c>
      <c r="G197" s="35">
        <f>G199+G200</f>
        <v>288513</v>
      </c>
      <c r="H197" s="24" t="s">
        <v>8</v>
      </c>
    </row>
    <row r="198" spans="1:8" s="15" customFormat="1" ht="15" customHeight="1" x14ac:dyDescent="0.25">
      <c r="A198" s="92"/>
      <c r="B198" s="93"/>
      <c r="C198" s="6"/>
      <c r="D198" s="7" t="s">
        <v>135</v>
      </c>
      <c r="E198" s="55"/>
      <c r="F198" s="36"/>
      <c r="G198" s="35"/>
      <c r="H198" s="24"/>
    </row>
    <row r="199" spans="1:8" s="15" customFormat="1" ht="15" customHeight="1" x14ac:dyDescent="0.25">
      <c r="A199" s="92"/>
      <c r="B199" s="93"/>
      <c r="C199" s="6"/>
      <c r="D199" s="101" t="s">
        <v>190</v>
      </c>
      <c r="E199" s="35">
        <f>F199+G199</f>
        <v>288513</v>
      </c>
      <c r="F199" s="36"/>
      <c r="G199" s="35">
        <v>288513</v>
      </c>
      <c r="H199" s="24"/>
    </row>
    <row r="200" spans="1:8" s="15" customFormat="1" ht="15" customHeight="1" x14ac:dyDescent="0.25">
      <c r="A200" s="92"/>
      <c r="B200" s="93"/>
      <c r="C200" s="6"/>
      <c r="D200" s="101" t="s">
        <v>191</v>
      </c>
      <c r="E200" s="35">
        <f>F200+G200</f>
        <v>4248563</v>
      </c>
      <c r="F200" s="36">
        <f>3511209+737354</f>
        <v>4248563</v>
      </c>
      <c r="G200" s="35"/>
      <c r="H200" s="24"/>
    </row>
    <row r="201" spans="1:8" s="23" customFormat="1" ht="15" customHeight="1" x14ac:dyDescent="0.25">
      <c r="A201" s="92" t="s">
        <v>202</v>
      </c>
      <c r="B201" s="73" t="s">
        <v>216</v>
      </c>
      <c r="C201" s="6" t="s">
        <v>9</v>
      </c>
      <c r="D201" s="15" t="s">
        <v>217</v>
      </c>
      <c r="E201" s="8">
        <f>F201+G201</f>
        <v>120943</v>
      </c>
      <c r="F201" s="37"/>
      <c r="G201" s="38">
        <v>120943</v>
      </c>
      <c r="H201" s="15" t="s">
        <v>218</v>
      </c>
    </row>
    <row r="202" spans="1:8" s="12" customFormat="1" ht="15" customHeight="1" x14ac:dyDescent="0.25">
      <c r="A202" s="92" t="s">
        <v>124</v>
      </c>
      <c r="B202" s="110" t="s">
        <v>37</v>
      </c>
      <c r="C202" s="6" t="s">
        <v>12</v>
      </c>
      <c r="D202" s="49" t="s">
        <v>22</v>
      </c>
      <c r="E202" s="55">
        <f>F202+G202</f>
        <v>72734</v>
      </c>
      <c r="F202" s="36"/>
      <c r="G202" s="35">
        <v>72734</v>
      </c>
      <c r="H202" s="24" t="s">
        <v>8</v>
      </c>
    </row>
    <row r="203" spans="1:8" s="12" customFormat="1" ht="15" x14ac:dyDescent="0.25">
      <c r="A203" s="92"/>
      <c r="B203" s="64"/>
      <c r="C203" s="6"/>
      <c r="D203" s="49" t="s">
        <v>23</v>
      </c>
      <c r="E203" s="55"/>
      <c r="F203" s="36"/>
      <c r="G203" s="35"/>
      <c r="H203" s="40"/>
    </row>
    <row r="204" spans="1:8" s="23" customFormat="1" ht="15" customHeight="1" x14ac:dyDescent="0.25">
      <c r="A204" s="92" t="s">
        <v>129</v>
      </c>
      <c r="B204" s="63" t="s">
        <v>246</v>
      </c>
      <c r="C204" s="6" t="s">
        <v>12</v>
      </c>
      <c r="D204" s="121" t="s">
        <v>247</v>
      </c>
      <c r="E204" s="8">
        <f>F204+G204</f>
        <v>3615014</v>
      </c>
      <c r="F204" s="37">
        <v>3253512</v>
      </c>
      <c r="G204" s="38">
        <v>361502</v>
      </c>
      <c r="H204" s="24" t="s">
        <v>8</v>
      </c>
    </row>
    <row r="205" spans="1:8" s="23" customFormat="1" ht="15" customHeight="1" x14ac:dyDescent="0.25">
      <c r="A205" s="102"/>
      <c r="B205" s="72"/>
      <c r="C205" s="26"/>
      <c r="D205" s="123" t="s">
        <v>248</v>
      </c>
      <c r="E205" s="86"/>
      <c r="F205" s="37"/>
      <c r="G205" s="38"/>
      <c r="H205" s="24"/>
    </row>
    <row r="206" spans="1:8" s="23" customFormat="1" ht="15" customHeight="1" x14ac:dyDescent="0.25">
      <c r="A206" s="102"/>
      <c r="B206" s="72"/>
      <c r="C206" s="26"/>
      <c r="D206" s="123" t="s">
        <v>249</v>
      </c>
      <c r="E206" s="86"/>
      <c r="F206" s="37"/>
      <c r="G206" s="38"/>
      <c r="H206" s="24"/>
    </row>
    <row r="207" spans="1:8" s="23" customFormat="1" ht="15" customHeight="1" x14ac:dyDescent="0.25">
      <c r="A207" s="102"/>
      <c r="B207" s="72"/>
      <c r="C207" s="26"/>
      <c r="D207" s="123" t="s">
        <v>250</v>
      </c>
      <c r="E207" s="86"/>
      <c r="F207" s="37"/>
      <c r="G207" s="38"/>
      <c r="H207" s="24"/>
    </row>
    <row r="208" spans="1:8" s="23" customFormat="1" ht="15" customHeight="1" x14ac:dyDescent="0.25">
      <c r="A208" s="102"/>
      <c r="B208" s="72"/>
      <c r="C208" s="26"/>
      <c r="D208" s="123" t="s">
        <v>450</v>
      </c>
      <c r="E208" s="86"/>
      <c r="F208" s="37"/>
      <c r="G208" s="38"/>
      <c r="H208" s="24"/>
    </row>
    <row r="209" spans="1:8" s="23" customFormat="1" ht="15" customHeight="1" x14ac:dyDescent="0.25">
      <c r="A209" s="102"/>
      <c r="B209" s="72"/>
      <c r="C209" s="26"/>
      <c r="D209" s="123" t="s">
        <v>470</v>
      </c>
      <c r="E209" s="86"/>
      <c r="F209" s="37"/>
      <c r="G209" s="38"/>
      <c r="H209" s="24"/>
    </row>
    <row r="210" spans="1:8" s="23" customFormat="1" ht="15" customHeight="1" x14ac:dyDescent="0.25">
      <c r="A210" s="102"/>
      <c r="B210" s="72"/>
      <c r="C210" s="26"/>
      <c r="D210" s="123" t="s">
        <v>251</v>
      </c>
      <c r="E210" s="86"/>
      <c r="F210" s="37"/>
      <c r="G210" s="38"/>
      <c r="H210" s="24"/>
    </row>
    <row r="211" spans="1:8" s="23" customFormat="1" ht="15" customHeight="1" x14ac:dyDescent="0.25">
      <c r="A211" s="102"/>
      <c r="B211" s="72"/>
      <c r="C211" s="26"/>
      <c r="D211" s="123" t="s">
        <v>252</v>
      </c>
      <c r="E211" s="86"/>
      <c r="F211" s="37"/>
      <c r="G211" s="38"/>
      <c r="H211" s="24"/>
    </row>
    <row r="212" spans="1:8" s="23" customFormat="1" ht="15" customHeight="1" x14ac:dyDescent="0.25">
      <c r="A212" s="102"/>
      <c r="B212" s="72"/>
      <c r="C212" s="26"/>
      <c r="D212" s="123" t="s">
        <v>253</v>
      </c>
      <c r="E212" s="86"/>
      <c r="F212" s="37"/>
      <c r="G212" s="38"/>
      <c r="H212" s="24"/>
    </row>
    <row r="213" spans="1:8" s="23" customFormat="1" ht="15" customHeight="1" x14ac:dyDescent="0.25">
      <c r="A213" s="102"/>
      <c r="B213" s="72"/>
      <c r="C213" s="26"/>
      <c r="D213" s="123" t="s">
        <v>254</v>
      </c>
      <c r="E213" s="86"/>
      <c r="F213" s="37"/>
      <c r="G213" s="38"/>
      <c r="H213" s="24"/>
    </row>
    <row r="214" spans="1:8" s="23" customFormat="1" ht="15" customHeight="1" x14ac:dyDescent="0.25">
      <c r="A214" s="102"/>
      <c r="B214" s="72"/>
      <c r="C214" s="26"/>
      <c r="D214" s="123" t="s">
        <v>255</v>
      </c>
      <c r="E214" s="86"/>
      <c r="F214" s="37"/>
      <c r="G214" s="38"/>
      <c r="H214" s="24"/>
    </row>
    <row r="215" spans="1:8" s="23" customFormat="1" ht="15" customHeight="1" x14ac:dyDescent="0.25">
      <c r="A215" s="102"/>
      <c r="B215" s="72"/>
      <c r="C215" s="26"/>
      <c r="D215" s="123" t="s">
        <v>451</v>
      </c>
      <c r="E215" s="86"/>
      <c r="F215" s="37"/>
      <c r="G215" s="38"/>
      <c r="H215" s="24"/>
    </row>
    <row r="216" spans="1:8" s="23" customFormat="1" ht="15" customHeight="1" x14ac:dyDescent="0.25">
      <c r="A216" s="102"/>
      <c r="B216" s="72"/>
      <c r="C216" s="26"/>
      <c r="D216" s="123" t="s">
        <v>452</v>
      </c>
      <c r="E216" s="86"/>
      <c r="F216" s="37"/>
      <c r="G216" s="38"/>
      <c r="H216" s="24"/>
    </row>
    <row r="217" spans="1:8" s="23" customFormat="1" ht="15" customHeight="1" x14ac:dyDescent="0.25">
      <c r="A217" s="102"/>
      <c r="B217" s="72"/>
      <c r="C217" s="26"/>
      <c r="D217" s="123" t="s">
        <v>453</v>
      </c>
      <c r="E217" s="86"/>
      <c r="F217" s="37"/>
      <c r="G217" s="38"/>
      <c r="H217" s="24"/>
    </row>
    <row r="218" spans="1:8" s="23" customFormat="1" ht="15" customHeight="1" x14ac:dyDescent="0.25">
      <c r="A218" s="102"/>
      <c r="B218" s="72"/>
      <c r="C218" s="26"/>
      <c r="D218" s="123" t="s">
        <v>256</v>
      </c>
      <c r="E218" s="86"/>
      <c r="F218" s="37"/>
      <c r="G218" s="38"/>
      <c r="H218" s="24"/>
    </row>
    <row r="219" spans="1:8" s="23" customFormat="1" ht="15" customHeight="1" x14ac:dyDescent="0.25">
      <c r="A219" s="102"/>
      <c r="B219" s="72"/>
      <c r="C219" s="26"/>
      <c r="D219" s="123" t="s">
        <v>257</v>
      </c>
      <c r="E219" s="86"/>
      <c r="F219" s="37"/>
      <c r="G219" s="38"/>
      <c r="H219" s="24"/>
    </row>
    <row r="220" spans="1:8" s="23" customFormat="1" ht="15" customHeight="1" x14ac:dyDescent="0.25">
      <c r="A220" s="102"/>
      <c r="B220" s="72"/>
      <c r="C220" s="26"/>
      <c r="D220" s="123" t="s">
        <v>258</v>
      </c>
      <c r="E220" s="86"/>
      <c r="F220" s="37"/>
      <c r="G220" s="38"/>
      <c r="H220" s="24"/>
    </row>
    <row r="221" spans="1:8" s="23" customFormat="1" ht="15" customHeight="1" x14ac:dyDescent="0.25">
      <c r="A221" s="102"/>
      <c r="B221" s="72"/>
      <c r="C221" s="26"/>
      <c r="D221" s="123" t="s">
        <v>259</v>
      </c>
      <c r="E221" s="86"/>
      <c r="F221" s="37"/>
      <c r="G221" s="38"/>
      <c r="H221" s="24"/>
    </row>
    <row r="222" spans="1:8" s="23" customFormat="1" ht="15" customHeight="1" x14ac:dyDescent="0.25">
      <c r="A222" s="102"/>
      <c r="B222" s="72"/>
      <c r="C222" s="26"/>
      <c r="D222" s="123" t="s">
        <v>260</v>
      </c>
      <c r="E222" s="86"/>
      <c r="F222" s="37"/>
      <c r="G222" s="38"/>
      <c r="H222" s="24"/>
    </row>
    <row r="223" spans="1:8" s="23" customFormat="1" ht="15" customHeight="1" x14ac:dyDescent="0.25">
      <c r="A223" s="102"/>
      <c r="B223" s="72"/>
      <c r="C223" s="26"/>
      <c r="D223" s="123" t="s">
        <v>261</v>
      </c>
      <c r="E223" s="86"/>
      <c r="F223" s="37"/>
      <c r="G223" s="38"/>
      <c r="H223" s="24"/>
    </row>
    <row r="224" spans="1:8" s="23" customFormat="1" ht="15" customHeight="1" x14ac:dyDescent="0.25">
      <c r="A224" s="102"/>
      <c r="B224" s="72"/>
      <c r="C224" s="26"/>
      <c r="D224" s="123" t="s">
        <v>454</v>
      </c>
      <c r="E224" s="86"/>
      <c r="F224" s="37"/>
      <c r="G224" s="38"/>
      <c r="H224" s="24"/>
    </row>
    <row r="225" spans="1:8" s="23" customFormat="1" ht="15" customHeight="1" x14ac:dyDescent="0.25">
      <c r="A225" s="102"/>
      <c r="B225" s="72"/>
      <c r="C225" s="26"/>
      <c r="D225" s="123" t="s">
        <v>262</v>
      </c>
      <c r="E225" s="86"/>
      <c r="F225" s="37"/>
      <c r="G225" s="38"/>
      <c r="H225" s="24"/>
    </row>
    <row r="226" spans="1:8" s="23" customFormat="1" ht="15" customHeight="1" x14ac:dyDescent="0.25">
      <c r="A226" s="102"/>
      <c r="B226" s="72"/>
      <c r="C226" s="26"/>
      <c r="D226" s="123" t="s">
        <v>440</v>
      </c>
      <c r="E226" s="86"/>
      <c r="F226" s="37"/>
      <c r="G226" s="38"/>
      <c r="H226" s="24"/>
    </row>
    <row r="227" spans="1:8" s="23" customFormat="1" ht="15" customHeight="1" x14ac:dyDescent="0.25">
      <c r="A227" s="92" t="s">
        <v>129</v>
      </c>
      <c r="B227" s="63">
        <v>4099.0200000000004</v>
      </c>
      <c r="C227" s="6" t="s">
        <v>12</v>
      </c>
      <c r="D227" s="127" t="s">
        <v>283</v>
      </c>
      <c r="E227" s="8">
        <f>F227+G227</f>
        <v>785738</v>
      </c>
      <c r="F227" s="37">
        <v>707164</v>
      </c>
      <c r="G227" s="38">
        <v>78574</v>
      </c>
      <c r="H227" s="24" t="s">
        <v>8</v>
      </c>
    </row>
    <row r="228" spans="1:8" s="23" customFormat="1" ht="15" customHeight="1" x14ac:dyDescent="0.25">
      <c r="A228" s="102"/>
      <c r="B228" s="72"/>
      <c r="C228" s="26"/>
      <c r="D228" s="127" t="s">
        <v>284</v>
      </c>
      <c r="E228" s="86"/>
      <c r="F228" s="37"/>
      <c r="G228" s="38"/>
      <c r="H228" s="24"/>
    </row>
    <row r="229" spans="1:8" s="23" customFormat="1" ht="15" customHeight="1" x14ac:dyDescent="0.25">
      <c r="A229" s="102"/>
      <c r="B229" s="72"/>
      <c r="C229" s="26"/>
      <c r="D229" s="127" t="s">
        <v>285</v>
      </c>
      <c r="E229" s="86"/>
      <c r="F229" s="37"/>
      <c r="G229" s="38"/>
      <c r="H229" s="24"/>
    </row>
    <row r="230" spans="1:8" s="23" customFormat="1" ht="15" customHeight="1" x14ac:dyDescent="0.25">
      <c r="A230" s="102"/>
      <c r="B230" s="72"/>
      <c r="C230" s="26"/>
      <c r="D230" s="127" t="s">
        <v>286</v>
      </c>
      <c r="E230" s="86"/>
      <c r="F230" s="37"/>
      <c r="G230" s="38"/>
      <c r="H230" s="24"/>
    </row>
    <row r="231" spans="1:8" s="23" customFormat="1" ht="15" customHeight="1" x14ac:dyDescent="0.25">
      <c r="A231" s="102"/>
      <c r="B231" s="72"/>
      <c r="C231" s="26"/>
      <c r="D231" s="122" t="s">
        <v>287</v>
      </c>
      <c r="E231" s="86"/>
      <c r="F231" s="37"/>
      <c r="G231" s="38"/>
      <c r="H231" s="24"/>
    </row>
    <row r="232" spans="1:8" s="23" customFormat="1" ht="15" customHeight="1" x14ac:dyDescent="0.25">
      <c r="A232" s="102"/>
      <c r="B232" s="72"/>
      <c r="C232" s="26"/>
      <c r="D232" s="122" t="s">
        <v>280</v>
      </c>
      <c r="E232" s="86"/>
      <c r="F232" s="37"/>
      <c r="G232" s="38"/>
      <c r="H232" s="24"/>
    </row>
    <row r="233" spans="1:8" s="23" customFormat="1" ht="15" customHeight="1" x14ac:dyDescent="0.25">
      <c r="A233" s="92" t="s">
        <v>129</v>
      </c>
      <c r="B233" s="63" t="s">
        <v>270</v>
      </c>
      <c r="C233" s="6" t="s">
        <v>12</v>
      </c>
      <c r="D233" s="121" t="s">
        <v>271</v>
      </c>
      <c r="E233" s="8">
        <f>F233+G233</f>
        <v>1760156</v>
      </c>
      <c r="F233" s="37">
        <v>1584139</v>
      </c>
      <c r="G233" s="38">
        <v>176017</v>
      </c>
      <c r="H233" s="24" t="s">
        <v>8</v>
      </c>
    </row>
    <row r="234" spans="1:8" s="23" customFormat="1" ht="15" customHeight="1" x14ac:dyDescent="0.25">
      <c r="A234" s="102"/>
      <c r="B234" s="72"/>
      <c r="C234" s="26"/>
      <c r="D234" s="125" t="s">
        <v>272</v>
      </c>
      <c r="E234" s="86"/>
      <c r="F234" s="37"/>
      <c r="G234" s="38"/>
      <c r="H234" s="24"/>
    </row>
    <row r="235" spans="1:8" s="23" customFormat="1" ht="15" customHeight="1" x14ac:dyDescent="0.25">
      <c r="A235" s="102"/>
      <c r="B235" s="72"/>
      <c r="C235" s="26"/>
      <c r="D235" s="126" t="s">
        <v>259</v>
      </c>
      <c r="E235" s="86"/>
      <c r="F235" s="37"/>
      <c r="G235" s="38"/>
      <c r="H235" s="24"/>
    </row>
    <row r="236" spans="1:8" s="23" customFormat="1" ht="15" customHeight="1" x14ac:dyDescent="0.25">
      <c r="A236" s="102"/>
      <c r="B236" s="72"/>
      <c r="C236" s="26"/>
      <c r="D236" s="126" t="s">
        <v>273</v>
      </c>
      <c r="E236" s="86"/>
      <c r="F236" s="37"/>
      <c r="G236" s="38"/>
      <c r="H236" s="24"/>
    </row>
    <row r="237" spans="1:8" s="23" customFormat="1" ht="15" customHeight="1" x14ac:dyDescent="0.25">
      <c r="A237" s="102"/>
      <c r="B237" s="72"/>
      <c r="C237" s="26"/>
      <c r="D237" s="126" t="s">
        <v>274</v>
      </c>
      <c r="E237" s="86"/>
      <c r="F237" s="37"/>
      <c r="G237" s="38"/>
      <c r="H237" s="24"/>
    </row>
    <row r="238" spans="1:8" s="23" customFormat="1" ht="15" customHeight="1" x14ac:dyDescent="0.25">
      <c r="A238" s="102"/>
      <c r="B238" s="72"/>
      <c r="C238" s="26"/>
      <c r="D238" s="126" t="s">
        <v>275</v>
      </c>
      <c r="E238" s="86"/>
      <c r="F238" s="37"/>
      <c r="G238" s="38"/>
      <c r="H238" s="24"/>
    </row>
    <row r="239" spans="1:8" s="23" customFormat="1" ht="15" customHeight="1" x14ac:dyDescent="0.25">
      <c r="A239" s="102"/>
      <c r="B239" s="72"/>
      <c r="C239" s="26"/>
      <c r="D239" s="126" t="s">
        <v>276</v>
      </c>
      <c r="E239" s="86"/>
      <c r="F239" s="37"/>
      <c r="G239" s="38"/>
      <c r="H239" s="24"/>
    </row>
    <row r="240" spans="1:8" s="23" customFormat="1" ht="15" customHeight="1" x14ac:dyDescent="0.25">
      <c r="A240" s="102"/>
      <c r="B240" s="72"/>
      <c r="C240" s="26"/>
      <c r="D240" s="126" t="s">
        <v>277</v>
      </c>
      <c r="E240" s="86"/>
      <c r="F240" s="37"/>
      <c r="G240" s="38"/>
      <c r="H240" s="24"/>
    </row>
    <row r="241" spans="1:8" s="23" customFormat="1" ht="15" customHeight="1" x14ac:dyDescent="0.25">
      <c r="A241" s="102"/>
      <c r="B241" s="72"/>
      <c r="C241" s="26"/>
      <c r="D241" s="126" t="s">
        <v>278</v>
      </c>
      <c r="E241" s="86"/>
      <c r="F241" s="37"/>
      <c r="G241" s="38"/>
      <c r="H241" s="24"/>
    </row>
    <row r="242" spans="1:8" s="23" customFormat="1" ht="15" customHeight="1" x14ac:dyDescent="0.25">
      <c r="A242" s="102"/>
      <c r="B242" s="72"/>
      <c r="C242" s="26"/>
      <c r="D242" s="126" t="s">
        <v>279</v>
      </c>
      <c r="E242" s="86"/>
      <c r="F242" s="37"/>
      <c r="H242" s="24"/>
    </row>
    <row r="243" spans="1:8" s="23" customFormat="1" ht="15" customHeight="1" x14ac:dyDescent="0.25">
      <c r="A243" s="102"/>
      <c r="B243" s="72"/>
      <c r="C243" s="26"/>
      <c r="D243" s="126" t="s">
        <v>471</v>
      </c>
      <c r="E243" s="86"/>
      <c r="F243" s="37"/>
      <c r="G243" s="38"/>
      <c r="H243" s="24"/>
    </row>
    <row r="244" spans="1:8" s="23" customFormat="1" ht="15" customHeight="1" x14ac:dyDescent="0.25">
      <c r="A244" s="102"/>
      <c r="B244" s="72"/>
      <c r="C244" s="26"/>
      <c r="D244" s="126" t="s">
        <v>280</v>
      </c>
      <c r="E244" s="86"/>
      <c r="F244" s="37"/>
      <c r="G244" s="38"/>
      <c r="H244" s="24"/>
    </row>
    <row r="245" spans="1:8" s="23" customFormat="1" ht="15" customHeight="1" x14ac:dyDescent="0.25">
      <c r="A245" s="102"/>
      <c r="B245" s="72"/>
      <c r="C245" s="26"/>
      <c r="D245" s="123" t="s">
        <v>440</v>
      </c>
      <c r="E245" s="86"/>
      <c r="F245" s="37"/>
      <c r="G245" s="38"/>
      <c r="H245" s="24"/>
    </row>
    <row r="246" spans="1:8" s="23" customFormat="1" ht="15" customHeight="1" x14ac:dyDescent="0.25">
      <c r="A246" s="102"/>
      <c r="B246" s="72"/>
      <c r="C246" s="26"/>
      <c r="D246" s="126" t="s">
        <v>281</v>
      </c>
      <c r="E246" s="86"/>
      <c r="F246" s="37"/>
      <c r="G246" s="38"/>
      <c r="H246" s="24"/>
    </row>
    <row r="247" spans="1:8" s="23" customFormat="1" ht="15" customHeight="1" x14ac:dyDescent="0.25">
      <c r="A247" s="102"/>
      <c r="B247" s="72"/>
      <c r="C247" s="26"/>
      <c r="D247" s="126" t="s">
        <v>282</v>
      </c>
      <c r="E247" s="86"/>
      <c r="F247" s="37"/>
      <c r="G247" s="38"/>
      <c r="H247" s="24"/>
    </row>
    <row r="248" spans="1:8" s="23" customFormat="1" ht="15" customHeight="1" x14ac:dyDescent="0.25">
      <c r="A248" s="92" t="s">
        <v>263</v>
      </c>
      <c r="B248" s="110" t="s">
        <v>264</v>
      </c>
      <c r="C248" s="6" t="s">
        <v>13</v>
      </c>
      <c r="D248" s="124" t="s">
        <v>265</v>
      </c>
      <c r="E248" s="8">
        <f>F248+G248</f>
        <v>1528588</v>
      </c>
      <c r="F248" s="37">
        <v>1375729</v>
      </c>
      <c r="G248" s="38">
        <v>152859</v>
      </c>
      <c r="H248" s="24" t="s">
        <v>8</v>
      </c>
    </row>
    <row r="249" spans="1:8" s="23" customFormat="1" ht="15" customHeight="1" x14ac:dyDescent="0.25">
      <c r="A249" s="102"/>
      <c r="B249" s="94"/>
      <c r="C249" s="26"/>
      <c r="D249" s="121" t="s">
        <v>266</v>
      </c>
      <c r="E249" s="86"/>
      <c r="F249" s="37"/>
      <c r="G249" s="38"/>
      <c r="H249" s="57"/>
    </row>
    <row r="250" spans="1:8" s="23" customFormat="1" ht="15" customHeight="1" x14ac:dyDescent="0.25">
      <c r="A250" s="102"/>
      <c r="B250" s="94"/>
      <c r="C250" s="26"/>
      <c r="D250" s="112" t="s">
        <v>267</v>
      </c>
      <c r="E250" s="86"/>
      <c r="F250" s="37"/>
      <c r="G250" s="38"/>
      <c r="H250" s="57"/>
    </row>
    <row r="251" spans="1:8" s="23" customFormat="1" ht="15" customHeight="1" x14ac:dyDescent="0.25">
      <c r="A251" s="102"/>
      <c r="B251" s="94"/>
      <c r="C251" s="26"/>
      <c r="D251" s="112" t="s">
        <v>268</v>
      </c>
      <c r="E251" s="86"/>
      <c r="F251" s="37"/>
      <c r="G251" s="38"/>
      <c r="H251" s="57"/>
    </row>
    <row r="252" spans="1:8" s="23" customFormat="1" ht="15" customHeight="1" x14ac:dyDescent="0.25">
      <c r="A252" s="102"/>
      <c r="B252" s="94"/>
      <c r="C252" s="26"/>
      <c r="D252" s="112" t="s">
        <v>269</v>
      </c>
      <c r="E252" s="86"/>
      <c r="F252" s="37"/>
      <c r="G252" s="38"/>
      <c r="H252" s="57"/>
    </row>
    <row r="253" spans="1:8" s="23" customFormat="1" ht="15" customHeight="1" x14ac:dyDescent="0.25">
      <c r="A253" s="92" t="s">
        <v>202</v>
      </c>
      <c r="B253" s="73" t="s">
        <v>292</v>
      </c>
      <c r="C253" s="6" t="s">
        <v>13</v>
      </c>
      <c r="D253" s="24" t="s">
        <v>293</v>
      </c>
      <c r="E253" s="8">
        <f>F253+G253</f>
        <v>1181027</v>
      </c>
      <c r="F253" s="37">
        <v>1062924</v>
      </c>
      <c r="G253" s="38">
        <v>118103</v>
      </c>
      <c r="H253" s="24" t="s">
        <v>8</v>
      </c>
    </row>
    <row r="254" spans="1:8" s="23" customFormat="1" ht="15" customHeight="1" x14ac:dyDescent="0.25">
      <c r="A254" s="92"/>
      <c r="B254" s="73"/>
      <c r="C254" s="6"/>
      <c r="D254" s="118" t="s">
        <v>455</v>
      </c>
      <c r="E254" s="8"/>
      <c r="F254" s="37"/>
      <c r="G254" s="38"/>
      <c r="H254" s="24"/>
    </row>
    <row r="255" spans="1:8" s="23" customFormat="1" ht="15" customHeight="1" x14ac:dyDescent="0.25">
      <c r="A255" s="92" t="s">
        <v>263</v>
      </c>
      <c r="B255" s="92">
        <v>3937</v>
      </c>
      <c r="C255" s="6" t="s">
        <v>13</v>
      </c>
      <c r="D255" s="24" t="s">
        <v>294</v>
      </c>
      <c r="E255" s="8">
        <f>F255+G255</f>
        <v>651228</v>
      </c>
      <c r="F255" s="37">
        <v>586105</v>
      </c>
      <c r="G255" s="38">
        <v>65123</v>
      </c>
      <c r="H255" s="24" t="s">
        <v>427</v>
      </c>
    </row>
    <row r="256" spans="1:8" s="23" customFormat="1" ht="15" customHeight="1" x14ac:dyDescent="0.25">
      <c r="A256" s="102"/>
      <c r="B256" s="94"/>
      <c r="C256" s="26"/>
      <c r="D256" s="124" t="s">
        <v>295</v>
      </c>
      <c r="E256" s="86"/>
      <c r="F256" s="37"/>
      <c r="G256" s="38"/>
      <c r="H256" s="57" t="s">
        <v>426</v>
      </c>
    </row>
    <row r="257" spans="1:8" s="23" customFormat="1" ht="15" customHeight="1" x14ac:dyDescent="0.25">
      <c r="A257" s="102"/>
      <c r="B257" s="94"/>
      <c r="C257" s="26"/>
      <c r="D257" s="111" t="s">
        <v>268</v>
      </c>
      <c r="E257" s="86"/>
      <c r="F257" s="37"/>
      <c r="G257" s="38"/>
      <c r="H257" s="57"/>
    </row>
    <row r="258" spans="1:8" s="23" customFormat="1" ht="15" customHeight="1" x14ac:dyDescent="0.25">
      <c r="A258" s="102"/>
      <c r="B258" s="94"/>
      <c r="C258" s="26"/>
      <c r="D258" s="111" t="s">
        <v>441</v>
      </c>
      <c r="E258" s="86"/>
      <c r="F258" s="37"/>
      <c r="G258" s="38"/>
      <c r="H258" s="57"/>
    </row>
    <row r="259" spans="1:8" s="23" customFormat="1" ht="15" customHeight="1" x14ac:dyDescent="0.25">
      <c r="A259" s="102"/>
      <c r="B259" s="94"/>
      <c r="C259" s="26"/>
      <c r="D259" s="111" t="s">
        <v>185</v>
      </c>
      <c r="E259" s="86"/>
      <c r="F259" s="37"/>
      <c r="G259" s="38"/>
      <c r="H259" s="57"/>
    </row>
    <row r="260" spans="1:8" s="23" customFormat="1" ht="15" customHeight="1" x14ac:dyDescent="0.25">
      <c r="A260" s="102"/>
      <c r="B260" s="94"/>
      <c r="C260" s="26"/>
      <c r="D260" s="111" t="s">
        <v>240</v>
      </c>
      <c r="E260" s="86"/>
      <c r="F260" s="37"/>
      <c r="G260" s="38"/>
      <c r="H260" s="57"/>
    </row>
    <row r="261" spans="1:8" s="23" customFormat="1" ht="15" customHeight="1" x14ac:dyDescent="0.25">
      <c r="A261" s="102"/>
      <c r="B261" s="94"/>
      <c r="C261" s="26"/>
      <c r="D261" s="111" t="s">
        <v>238</v>
      </c>
      <c r="E261" s="86"/>
      <c r="F261" s="37"/>
      <c r="G261" s="38"/>
      <c r="H261" s="57"/>
    </row>
    <row r="262" spans="1:8" s="23" customFormat="1" ht="15" customHeight="1" x14ac:dyDescent="0.25">
      <c r="A262" s="102"/>
      <c r="B262" s="94"/>
      <c r="C262" s="26"/>
      <c r="D262" s="111" t="s">
        <v>267</v>
      </c>
      <c r="E262" s="86"/>
      <c r="F262" s="37"/>
      <c r="G262" s="38"/>
      <c r="H262" s="57"/>
    </row>
    <row r="263" spans="1:8" s="23" customFormat="1" ht="15" customHeight="1" x14ac:dyDescent="0.25">
      <c r="A263" s="102"/>
      <c r="B263" s="94"/>
      <c r="C263" s="26"/>
      <c r="D263" s="111" t="s">
        <v>244</v>
      </c>
      <c r="E263" s="86"/>
      <c r="F263" s="37"/>
      <c r="G263" s="38"/>
      <c r="H263" s="57"/>
    </row>
    <row r="264" spans="1:8" s="23" customFormat="1" ht="15" customHeight="1" x14ac:dyDescent="0.25">
      <c r="A264" s="102"/>
      <c r="B264" s="94"/>
      <c r="C264" s="26"/>
      <c r="D264" s="111" t="s">
        <v>186</v>
      </c>
      <c r="E264" s="86"/>
      <c r="F264" s="37"/>
      <c r="G264" s="38"/>
      <c r="H264" s="57"/>
    </row>
    <row r="265" spans="1:8" s="23" customFormat="1" ht="15" customHeight="1" x14ac:dyDescent="0.25">
      <c r="A265" s="102"/>
      <c r="B265" s="94"/>
      <c r="C265" s="26"/>
      <c r="D265" s="111" t="s">
        <v>442</v>
      </c>
      <c r="E265" s="86"/>
      <c r="F265" s="37"/>
      <c r="G265" s="38"/>
      <c r="H265" s="57"/>
    </row>
    <row r="266" spans="1:8" s="23" customFormat="1" ht="15" customHeight="1" x14ac:dyDescent="0.25">
      <c r="A266" s="102"/>
      <c r="B266" s="94"/>
      <c r="C266" s="26"/>
      <c r="D266" s="111" t="s">
        <v>443</v>
      </c>
      <c r="E266" s="86"/>
      <c r="F266" s="37"/>
      <c r="G266" s="38"/>
      <c r="H266" s="57"/>
    </row>
    <row r="267" spans="1:8" s="23" customFormat="1" ht="15" customHeight="1" x14ac:dyDescent="0.25">
      <c r="A267" s="102"/>
      <c r="B267" s="94"/>
      <c r="C267" s="26"/>
      <c r="D267" s="112" t="s">
        <v>243</v>
      </c>
      <c r="E267" s="86"/>
      <c r="F267" s="37"/>
      <c r="G267" s="38"/>
      <c r="H267" s="57"/>
    </row>
    <row r="268" spans="1:8" s="23" customFormat="1" ht="15" customHeight="1" x14ac:dyDescent="0.25">
      <c r="A268" s="102"/>
      <c r="B268" s="94"/>
      <c r="C268" s="26"/>
      <c r="D268" s="112" t="s">
        <v>241</v>
      </c>
      <c r="E268" s="86"/>
      <c r="F268" s="37"/>
      <c r="G268" s="38"/>
      <c r="H268" s="57"/>
    </row>
    <row r="269" spans="1:8" s="23" customFormat="1" ht="15" customHeight="1" x14ac:dyDescent="0.25">
      <c r="A269" s="102"/>
      <c r="B269" s="94"/>
      <c r="C269" s="26"/>
      <c r="D269" s="112" t="s">
        <v>296</v>
      </c>
      <c r="E269" s="86"/>
      <c r="F269" s="37"/>
      <c r="G269" s="38"/>
      <c r="H269" s="57"/>
    </row>
    <row r="270" spans="1:8" s="23" customFormat="1" ht="15" customHeight="1" x14ac:dyDescent="0.25">
      <c r="A270" s="102"/>
      <c r="B270" s="94"/>
      <c r="C270" s="26"/>
      <c r="D270" s="112" t="s">
        <v>196</v>
      </c>
      <c r="E270" s="86"/>
      <c r="F270" s="37"/>
      <c r="G270" s="38"/>
      <c r="H270" s="57"/>
    </row>
    <row r="271" spans="1:8" s="23" customFormat="1" ht="15" customHeight="1" x14ac:dyDescent="0.25">
      <c r="A271" s="102"/>
      <c r="B271" s="94"/>
      <c r="C271" s="26"/>
      <c r="D271" s="112" t="s">
        <v>197</v>
      </c>
      <c r="E271" s="86"/>
      <c r="F271" s="37"/>
      <c r="G271" s="38"/>
      <c r="H271" s="57"/>
    </row>
    <row r="272" spans="1:8" s="23" customFormat="1" ht="15" customHeight="1" x14ac:dyDescent="0.25">
      <c r="A272" s="102"/>
      <c r="B272" s="94"/>
      <c r="C272" s="26"/>
      <c r="D272" s="111" t="s">
        <v>187</v>
      </c>
      <c r="E272" s="86"/>
      <c r="F272" s="37"/>
      <c r="G272" s="38"/>
      <c r="H272" s="57"/>
    </row>
    <row r="273" spans="1:8" s="23" customFormat="1" ht="15" customHeight="1" x14ac:dyDescent="0.25">
      <c r="A273" s="102"/>
      <c r="B273" s="94"/>
      <c r="C273" s="26"/>
      <c r="D273" s="111" t="s">
        <v>269</v>
      </c>
      <c r="E273" s="86"/>
      <c r="F273" s="37"/>
      <c r="G273" s="38"/>
      <c r="H273" s="57"/>
    </row>
    <row r="274" spans="1:8" s="23" customFormat="1" ht="15" customHeight="1" x14ac:dyDescent="0.25">
      <c r="A274" s="102"/>
      <c r="B274" s="94"/>
      <c r="C274" s="26"/>
      <c r="D274" s="112" t="s">
        <v>242</v>
      </c>
      <c r="E274" s="86"/>
      <c r="F274" s="37"/>
      <c r="G274" s="38"/>
      <c r="H274" s="57"/>
    </row>
    <row r="275" spans="1:8" s="23" customFormat="1" ht="15" customHeight="1" x14ac:dyDescent="0.25">
      <c r="A275" s="102"/>
      <c r="B275" s="94"/>
      <c r="C275" s="26"/>
      <c r="D275" s="112" t="s">
        <v>297</v>
      </c>
      <c r="E275" s="86"/>
      <c r="F275" s="37"/>
      <c r="G275" s="38"/>
      <c r="H275" s="57"/>
    </row>
    <row r="276" spans="1:8" s="23" customFormat="1" ht="15" customHeight="1" x14ac:dyDescent="0.25">
      <c r="A276" s="102"/>
      <c r="B276" s="94"/>
      <c r="C276" s="26"/>
      <c r="D276" s="112" t="s">
        <v>189</v>
      </c>
      <c r="E276" s="86"/>
      <c r="F276" s="37"/>
      <c r="G276" s="38"/>
      <c r="H276" s="57"/>
    </row>
    <row r="277" spans="1:8" s="23" customFormat="1" ht="15" customHeight="1" x14ac:dyDescent="0.25">
      <c r="A277" s="102"/>
      <c r="B277" s="94"/>
      <c r="C277" s="26"/>
      <c r="D277" s="112" t="s">
        <v>298</v>
      </c>
      <c r="E277" s="86"/>
      <c r="F277" s="37"/>
      <c r="G277" s="38"/>
      <c r="H277" s="57"/>
    </row>
    <row r="278" spans="1:8" s="12" customFormat="1" ht="15" x14ac:dyDescent="0.25">
      <c r="A278" s="92" t="s">
        <v>127</v>
      </c>
      <c r="B278" s="97" t="s">
        <v>38</v>
      </c>
      <c r="C278" s="6" t="s">
        <v>13</v>
      </c>
      <c r="D278" s="7" t="s">
        <v>125</v>
      </c>
      <c r="E278" s="55">
        <f>F278+G278</f>
        <v>4074704</v>
      </c>
      <c r="F278" s="36">
        <v>2367130</v>
      </c>
      <c r="G278" s="35">
        <f>216439+550546+677574+263015</f>
        <v>1707574</v>
      </c>
      <c r="H278" s="24" t="s">
        <v>8</v>
      </c>
    </row>
    <row r="279" spans="1:8" s="12" customFormat="1" ht="15" x14ac:dyDescent="0.25">
      <c r="A279" s="92"/>
      <c r="B279" s="97"/>
      <c r="C279" s="6"/>
      <c r="D279" s="7" t="s">
        <v>126</v>
      </c>
      <c r="E279" s="55"/>
      <c r="F279" s="36"/>
      <c r="G279" s="35"/>
      <c r="H279" s="24"/>
    </row>
    <row r="280" spans="1:8" s="12" customFormat="1" ht="15" x14ac:dyDescent="0.25">
      <c r="A280" s="92"/>
      <c r="B280" s="97"/>
      <c r="C280" s="6"/>
      <c r="D280" s="101" t="s">
        <v>297</v>
      </c>
      <c r="E280" s="55"/>
      <c r="F280" s="36"/>
      <c r="G280" s="35"/>
      <c r="H280" s="24"/>
    </row>
    <row r="281" spans="1:8" s="12" customFormat="1" ht="15" x14ac:dyDescent="0.25">
      <c r="A281" s="92"/>
      <c r="B281" s="97"/>
      <c r="C281" s="6"/>
      <c r="D281" s="101" t="s">
        <v>194</v>
      </c>
      <c r="E281" s="55"/>
      <c r="F281" s="36"/>
      <c r="G281" s="35"/>
      <c r="H281" s="24"/>
    </row>
    <row r="282" spans="1:8" s="12" customFormat="1" ht="15" x14ac:dyDescent="0.25">
      <c r="A282" s="92"/>
      <c r="B282" s="97"/>
      <c r="C282" s="6"/>
      <c r="D282" s="101" t="s">
        <v>444</v>
      </c>
      <c r="E282" s="55"/>
      <c r="F282" s="36"/>
      <c r="G282" s="35"/>
      <c r="H282" s="24"/>
    </row>
    <row r="283" spans="1:8" s="12" customFormat="1" ht="15" x14ac:dyDescent="0.25">
      <c r="A283" s="92"/>
      <c r="B283" s="97"/>
      <c r="C283" s="6"/>
      <c r="D283" s="101" t="s">
        <v>195</v>
      </c>
      <c r="E283" s="55"/>
      <c r="F283" s="36"/>
      <c r="G283" s="35"/>
      <c r="H283" s="24"/>
    </row>
    <row r="284" spans="1:8" s="12" customFormat="1" ht="15" x14ac:dyDescent="0.25">
      <c r="A284" s="92"/>
      <c r="B284" s="97"/>
      <c r="C284" s="6"/>
      <c r="D284" s="101" t="s">
        <v>196</v>
      </c>
      <c r="E284" s="55"/>
      <c r="F284" s="36"/>
      <c r="G284" s="35"/>
      <c r="H284" s="24"/>
    </row>
    <row r="285" spans="1:8" s="12" customFormat="1" ht="15" x14ac:dyDescent="0.25">
      <c r="A285" s="92"/>
      <c r="B285" s="97"/>
      <c r="C285" s="6"/>
      <c r="D285" s="101" t="s">
        <v>197</v>
      </c>
      <c r="E285" s="55"/>
      <c r="F285" s="36"/>
      <c r="G285" s="35"/>
      <c r="H285" s="24"/>
    </row>
    <row r="286" spans="1:8" s="12" customFormat="1" ht="15" x14ac:dyDescent="0.25">
      <c r="A286" s="92"/>
      <c r="B286" s="97"/>
      <c r="C286" s="6"/>
      <c r="D286" s="116" t="s">
        <v>186</v>
      </c>
      <c r="E286" s="55"/>
      <c r="F286" s="36"/>
      <c r="G286" s="35"/>
      <c r="H286" s="24"/>
    </row>
    <row r="287" spans="1:8" s="23" customFormat="1" ht="15" customHeight="1" x14ac:dyDescent="0.25">
      <c r="A287" s="92" t="s">
        <v>129</v>
      </c>
      <c r="B287" s="95" t="s">
        <v>59</v>
      </c>
      <c r="C287" s="6" t="s">
        <v>13</v>
      </c>
      <c r="D287" s="24" t="s">
        <v>153</v>
      </c>
      <c r="E287" s="8">
        <f>F287+G287</f>
        <v>732500</v>
      </c>
      <c r="F287" s="37">
        <v>253737</v>
      </c>
      <c r="G287" s="38">
        <f>450570+28193</f>
        <v>478763</v>
      </c>
      <c r="H287" s="24" t="s">
        <v>8</v>
      </c>
    </row>
    <row r="288" spans="1:8" s="23" customFormat="1" ht="15" customHeight="1" x14ac:dyDescent="0.25">
      <c r="A288" s="92"/>
      <c r="B288" s="95"/>
      <c r="C288" s="6" t="s">
        <v>24</v>
      </c>
      <c r="D288" s="24" t="s">
        <v>154</v>
      </c>
      <c r="E288" s="8"/>
      <c r="F288" s="37"/>
      <c r="G288" s="38"/>
      <c r="H288" s="24"/>
    </row>
    <row r="289" spans="1:8" s="23" customFormat="1" ht="15" customHeight="1" x14ac:dyDescent="0.25">
      <c r="A289" s="92"/>
      <c r="B289" s="95"/>
      <c r="C289" s="6" t="s">
        <v>156</v>
      </c>
      <c r="D289" s="101" t="s">
        <v>417</v>
      </c>
      <c r="E289" s="8"/>
      <c r="F289" s="37"/>
      <c r="G289" s="38"/>
      <c r="H289" s="24"/>
    </row>
    <row r="290" spans="1:8" s="23" customFormat="1" ht="15" customHeight="1" x14ac:dyDescent="0.25">
      <c r="A290" s="92"/>
      <c r="B290" s="95"/>
      <c r="C290" s="6"/>
      <c r="D290" s="123" t="s">
        <v>445</v>
      </c>
      <c r="E290" s="8"/>
      <c r="F290" s="37"/>
      <c r="G290" s="38"/>
      <c r="H290" s="24"/>
    </row>
    <row r="291" spans="1:8" s="23" customFormat="1" ht="15" customHeight="1" x14ac:dyDescent="0.25">
      <c r="A291" s="92"/>
      <c r="B291" s="95"/>
      <c r="C291" s="6"/>
      <c r="D291" s="112" t="s">
        <v>238</v>
      </c>
      <c r="E291" s="8"/>
      <c r="F291" s="37"/>
      <c r="G291" s="38"/>
      <c r="H291" s="24"/>
    </row>
    <row r="292" spans="1:8" s="23" customFormat="1" ht="15" customHeight="1" x14ac:dyDescent="0.25">
      <c r="A292" s="92"/>
      <c r="B292" s="95"/>
      <c r="C292" s="6"/>
      <c r="D292" s="123" t="s">
        <v>446</v>
      </c>
      <c r="E292" s="8"/>
      <c r="F292" s="37"/>
      <c r="G292" s="38"/>
      <c r="H292" s="24"/>
    </row>
    <row r="293" spans="1:8" s="23" customFormat="1" ht="15" customHeight="1" x14ac:dyDescent="0.25">
      <c r="A293" s="92"/>
      <c r="B293" s="95"/>
      <c r="C293" s="6"/>
      <c r="D293" s="123" t="s">
        <v>424</v>
      </c>
      <c r="E293" s="8"/>
      <c r="F293" s="37"/>
      <c r="G293" s="38"/>
      <c r="H293" s="24"/>
    </row>
    <row r="294" spans="1:8" s="23" customFormat="1" ht="15" customHeight="1" x14ac:dyDescent="0.25">
      <c r="A294" s="92"/>
      <c r="B294" s="95"/>
      <c r="C294" s="6"/>
      <c r="D294" s="111" t="s">
        <v>448</v>
      </c>
      <c r="E294" s="8"/>
      <c r="F294" s="37"/>
      <c r="G294" s="38"/>
      <c r="H294" s="24"/>
    </row>
    <row r="295" spans="1:8" s="23" customFormat="1" ht="15" customHeight="1" x14ac:dyDescent="0.25">
      <c r="A295" s="92"/>
      <c r="B295" s="95"/>
      <c r="C295" s="6"/>
      <c r="D295" s="112" t="s">
        <v>155</v>
      </c>
      <c r="E295" s="8"/>
      <c r="F295" s="37"/>
      <c r="G295" s="38"/>
      <c r="H295" s="24"/>
    </row>
    <row r="296" spans="1:8" s="23" customFormat="1" ht="15" customHeight="1" x14ac:dyDescent="0.25">
      <c r="A296" s="92" t="s">
        <v>129</v>
      </c>
      <c r="B296" s="63" t="s">
        <v>98</v>
      </c>
      <c r="C296" s="6" t="s">
        <v>13</v>
      </c>
      <c r="D296" s="69" t="s">
        <v>96</v>
      </c>
      <c r="E296" s="8">
        <f>F296+G296</f>
        <v>5471486</v>
      </c>
      <c r="F296" s="37">
        <f>3129012+1256431</f>
        <v>4385443</v>
      </c>
      <c r="G296" s="38">
        <f>347668+598771+139604</f>
        <v>1086043</v>
      </c>
      <c r="H296" s="24" t="s">
        <v>8</v>
      </c>
    </row>
    <row r="297" spans="1:8" s="23" customFormat="1" ht="15" customHeight="1" x14ac:dyDescent="0.25">
      <c r="A297" s="102"/>
      <c r="B297" s="72"/>
      <c r="C297" s="26"/>
      <c r="D297" s="15" t="s">
        <v>97</v>
      </c>
      <c r="E297" s="86"/>
      <c r="F297" s="37"/>
      <c r="G297" s="38"/>
      <c r="H297" s="24"/>
    </row>
    <row r="298" spans="1:8" s="23" customFormat="1" ht="15" customHeight="1" x14ac:dyDescent="0.25">
      <c r="A298" s="102"/>
      <c r="B298" s="72"/>
      <c r="C298" s="26"/>
      <c r="D298" s="117" t="s">
        <v>188</v>
      </c>
      <c r="E298" s="86"/>
      <c r="F298" s="37"/>
      <c r="G298" s="38"/>
      <c r="H298" s="24"/>
    </row>
    <row r="299" spans="1:8" s="23" customFormat="1" ht="15" customHeight="1" x14ac:dyDescent="0.25">
      <c r="A299" s="102"/>
      <c r="B299" s="72"/>
      <c r="C299" s="26"/>
      <c r="D299" s="118" t="s">
        <v>189</v>
      </c>
      <c r="E299" s="86"/>
      <c r="F299" s="37"/>
      <c r="G299" s="38"/>
      <c r="H299" s="24"/>
    </row>
    <row r="300" spans="1:8" s="23" customFormat="1" ht="15" customHeight="1" x14ac:dyDescent="0.25">
      <c r="A300" s="102"/>
      <c r="B300" s="72"/>
      <c r="C300" s="26"/>
      <c r="D300" s="111" t="s">
        <v>441</v>
      </c>
      <c r="E300" s="86"/>
      <c r="F300" s="37"/>
      <c r="G300" s="38"/>
      <c r="H300" s="24"/>
    </row>
    <row r="301" spans="1:8" s="23" customFormat="1" ht="15" customHeight="1" x14ac:dyDescent="0.25">
      <c r="A301" s="102"/>
      <c r="B301" s="72"/>
      <c r="C301" s="26"/>
      <c r="D301" s="118" t="s">
        <v>205</v>
      </c>
      <c r="E301" s="86"/>
      <c r="F301" s="37"/>
      <c r="G301" s="38"/>
      <c r="H301" s="24"/>
    </row>
    <row r="302" spans="1:8" s="23" customFormat="1" ht="15" customHeight="1" x14ac:dyDescent="0.25">
      <c r="A302" s="102"/>
      <c r="B302" s="72"/>
      <c r="C302" s="26"/>
      <c r="D302" s="116" t="s">
        <v>449</v>
      </c>
      <c r="E302" s="86"/>
      <c r="F302" s="37"/>
      <c r="G302" s="38"/>
      <c r="H302" s="24"/>
    </row>
    <row r="303" spans="1:8" s="23" customFormat="1" ht="15" customHeight="1" x14ac:dyDescent="0.25">
      <c r="A303" s="102"/>
      <c r="B303" s="72"/>
      <c r="C303" s="26"/>
      <c r="D303" s="116" t="s">
        <v>206</v>
      </c>
      <c r="E303" s="86"/>
      <c r="F303" s="37"/>
      <c r="G303" s="38"/>
      <c r="H303" s="24"/>
    </row>
    <row r="304" spans="1:8" s="23" customFormat="1" ht="15" customHeight="1" x14ac:dyDescent="0.25">
      <c r="A304" s="102"/>
      <c r="B304" s="72"/>
      <c r="C304" s="26"/>
      <c r="D304" s="111" t="s">
        <v>442</v>
      </c>
      <c r="E304" s="86"/>
      <c r="F304" s="37"/>
      <c r="G304" s="38"/>
      <c r="H304" s="24"/>
    </row>
    <row r="305" spans="1:8" s="23" customFormat="1" ht="15" customHeight="1" x14ac:dyDescent="0.25">
      <c r="A305" s="102"/>
      <c r="B305" s="72"/>
      <c r="C305" s="26"/>
      <c r="D305" s="118" t="s">
        <v>207</v>
      </c>
      <c r="E305" s="86"/>
      <c r="F305" s="37"/>
      <c r="G305" s="38"/>
      <c r="H305" s="24"/>
    </row>
    <row r="306" spans="1:8" s="23" customFormat="1" ht="15" customHeight="1" x14ac:dyDescent="0.25">
      <c r="A306" s="92" t="s">
        <v>129</v>
      </c>
      <c r="B306" s="63" t="s">
        <v>95</v>
      </c>
      <c r="C306" s="6" t="s">
        <v>13</v>
      </c>
      <c r="D306" s="69" t="s">
        <v>94</v>
      </c>
      <c r="E306" s="8">
        <f>F306+G306</f>
        <v>6536682</v>
      </c>
      <c r="F306" s="37">
        <f>83524+5219489</f>
        <v>5303013</v>
      </c>
      <c r="G306" s="38">
        <f>9281+644445+579943</f>
        <v>1233669</v>
      </c>
      <c r="H306" s="24" t="s">
        <v>8</v>
      </c>
    </row>
    <row r="307" spans="1:8" s="23" customFormat="1" ht="15" customHeight="1" x14ac:dyDescent="0.25">
      <c r="A307" s="102"/>
      <c r="B307" s="72"/>
      <c r="C307" s="71"/>
      <c r="D307" s="117" t="s">
        <v>187</v>
      </c>
      <c r="E307" s="86"/>
      <c r="F307" s="37"/>
      <c r="G307" s="38"/>
      <c r="H307" s="24"/>
    </row>
    <row r="308" spans="1:8" s="23" customFormat="1" ht="15" customHeight="1" x14ac:dyDescent="0.25">
      <c r="A308" s="102"/>
      <c r="B308" s="72"/>
      <c r="C308" s="71"/>
      <c r="D308" s="117" t="s">
        <v>236</v>
      </c>
      <c r="E308" s="86"/>
      <c r="F308" s="37"/>
      <c r="G308" s="38"/>
      <c r="H308" s="24"/>
    </row>
    <row r="309" spans="1:8" s="23" customFormat="1" ht="15" customHeight="1" x14ac:dyDescent="0.25">
      <c r="A309" s="102"/>
      <c r="B309" s="72"/>
      <c r="C309" s="71"/>
      <c r="D309" s="112" t="s">
        <v>443</v>
      </c>
      <c r="E309" s="86"/>
      <c r="F309" s="37"/>
      <c r="G309" s="38"/>
      <c r="H309" s="24"/>
    </row>
    <row r="310" spans="1:8" s="23" customFormat="1" ht="15" customHeight="1" x14ac:dyDescent="0.25">
      <c r="A310" s="102"/>
      <c r="B310" s="72"/>
      <c r="C310" s="71"/>
      <c r="D310" s="112" t="s">
        <v>237</v>
      </c>
      <c r="E310" s="86"/>
      <c r="F310" s="37"/>
      <c r="G310" s="38"/>
      <c r="H310" s="24"/>
    </row>
    <row r="311" spans="1:8" s="23" customFormat="1" ht="15" customHeight="1" x14ac:dyDescent="0.25">
      <c r="A311" s="102"/>
      <c r="B311" s="72"/>
      <c r="C311" s="71"/>
      <c r="D311" s="112" t="s">
        <v>238</v>
      </c>
      <c r="E311" s="86"/>
      <c r="F311" s="37"/>
      <c r="G311" s="38"/>
      <c r="H311" s="24"/>
    </row>
    <row r="312" spans="1:8" s="23" customFormat="1" ht="15" customHeight="1" x14ac:dyDescent="0.25">
      <c r="A312" s="102"/>
      <c r="B312" s="72"/>
      <c r="C312" s="71"/>
      <c r="D312" s="112" t="s">
        <v>239</v>
      </c>
      <c r="E312" s="86"/>
      <c r="F312" s="37"/>
      <c r="G312" s="38"/>
      <c r="H312" s="24"/>
    </row>
    <row r="313" spans="1:8" s="23" customFormat="1" ht="15" customHeight="1" x14ac:dyDescent="0.25">
      <c r="A313" s="102"/>
      <c r="B313" s="72"/>
      <c r="C313" s="71"/>
      <c r="D313" s="112" t="s">
        <v>240</v>
      </c>
      <c r="E313" s="86"/>
      <c r="F313" s="37"/>
      <c r="G313" s="38"/>
      <c r="H313" s="24"/>
    </row>
    <row r="314" spans="1:8" s="23" customFormat="1" ht="15" customHeight="1" x14ac:dyDescent="0.25">
      <c r="A314" s="102"/>
      <c r="B314" s="72"/>
      <c r="C314" s="71"/>
      <c r="D314" s="112" t="s">
        <v>241</v>
      </c>
      <c r="E314" s="86"/>
      <c r="F314" s="37"/>
      <c r="G314" s="38"/>
      <c r="H314" s="24"/>
    </row>
    <row r="315" spans="1:8" s="23" customFormat="1" ht="15" customHeight="1" x14ac:dyDescent="0.25">
      <c r="A315" s="102"/>
      <c r="B315" s="72"/>
      <c r="C315" s="71"/>
      <c r="D315" s="112" t="s">
        <v>242</v>
      </c>
      <c r="E315" s="86"/>
      <c r="F315" s="37"/>
      <c r="G315" s="38"/>
      <c r="H315" s="24"/>
    </row>
    <row r="316" spans="1:8" s="23" customFormat="1" ht="15" customHeight="1" x14ac:dyDescent="0.25">
      <c r="A316" s="102"/>
      <c r="B316" s="72"/>
      <c r="C316" s="71"/>
      <c r="D316" s="112" t="s">
        <v>243</v>
      </c>
      <c r="E316" s="86"/>
      <c r="F316" s="37"/>
      <c r="G316" s="38"/>
      <c r="H316" s="24"/>
    </row>
    <row r="317" spans="1:8" s="23" customFormat="1" ht="15" customHeight="1" x14ac:dyDescent="0.25">
      <c r="A317" s="102"/>
      <c r="B317" s="72"/>
      <c r="C317" s="71"/>
      <c r="D317" s="112" t="s">
        <v>244</v>
      </c>
      <c r="E317" s="86"/>
      <c r="F317" s="37"/>
      <c r="G317" s="38"/>
      <c r="H317" s="24"/>
    </row>
    <row r="318" spans="1:8" s="23" customFormat="1" ht="15" customHeight="1" x14ac:dyDescent="0.25">
      <c r="A318" s="102"/>
      <c r="B318" s="72"/>
      <c r="C318" s="71"/>
      <c r="D318" s="112" t="s">
        <v>245</v>
      </c>
      <c r="E318" s="86"/>
      <c r="F318" s="37"/>
      <c r="G318" s="38"/>
      <c r="H318" s="24"/>
    </row>
    <row r="319" spans="1:8" s="23" customFormat="1" ht="15" customHeight="1" x14ac:dyDescent="0.25">
      <c r="A319" s="102"/>
      <c r="B319" s="72"/>
      <c r="C319" s="71"/>
      <c r="D319" s="112"/>
      <c r="E319" s="86"/>
      <c r="F319" s="37"/>
      <c r="G319" s="38"/>
      <c r="H319" s="24"/>
    </row>
    <row r="320" spans="1:8" s="23" customFormat="1" ht="15" customHeight="1" x14ac:dyDescent="0.25">
      <c r="A320" s="102"/>
      <c r="B320" s="72"/>
      <c r="C320" s="71"/>
      <c r="D320" s="112"/>
      <c r="E320" s="86"/>
      <c r="F320" s="37"/>
      <c r="G320" s="38"/>
      <c r="H320" s="24"/>
    </row>
    <row r="321" spans="1:8" s="23" customFormat="1" ht="15" customHeight="1" x14ac:dyDescent="0.25">
      <c r="A321" s="102"/>
      <c r="B321" s="72"/>
      <c r="C321" s="71"/>
      <c r="D321" s="112"/>
      <c r="E321" s="86"/>
      <c r="F321" s="37"/>
      <c r="G321" s="38"/>
      <c r="H321" s="24"/>
    </row>
    <row r="322" spans="1:8" s="23" customFormat="1" ht="15" customHeight="1" x14ac:dyDescent="0.25">
      <c r="A322" s="92" t="s">
        <v>129</v>
      </c>
      <c r="B322" s="70" t="s">
        <v>92</v>
      </c>
      <c r="C322" s="6" t="s">
        <v>13</v>
      </c>
      <c r="D322" s="68" t="s">
        <v>288</v>
      </c>
      <c r="E322" s="8">
        <f>F322+G322</f>
        <v>2126894</v>
      </c>
      <c r="F322" s="37">
        <f>136684+1757354</f>
        <v>1894038</v>
      </c>
      <c r="G322" s="38">
        <f>15188+22406+195262</f>
        <v>232856</v>
      </c>
      <c r="H322" s="24" t="s">
        <v>8</v>
      </c>
    </row>
    <row r="323" spans="1:8" s="23" customFormat="1" ht="15" customHeight="1" x14ac:dyDescent="0.25">
      <c r="A323" s="102"/>
      <c r="B323" s="72"/>
      <c r="C323" s="26"/>
      <c r="D323" s="15" t="s">
        <v>289</v>
      </c>
      <c r="E323" s="86"/>
      <c r="F323" s="37"/>
      <c r="G323" s="38"/>
      <c r="H323" s="24"/>
    </row>
    <row r="324" spans="1:8" s="23" customFormat="1" ht="15" customHeight="1" x14ac:dyDescent="0.25">
      <c r="A324" s="102"/>
      <c r="B324" s="72"/>
      <c r="C324" s="26"/>
      <c r="D324" s="15" t="s">
        <v>290</v>
      </c>
      <c r="E324" s="86"/>
      <c r="F324" s="37"/>
      <c r="G324" s="38"/>
      <c r="H324" s="24"/>
    </row>
    <row r="325" spans="1:8" s="23" customFormat="1" ht="15" customHeight="1" x14ac:dyDescent="0.25">
      <c r="A325" s="102"/>
      <c r="B325" s="72"/>
      <c r="C325" s="26"/>
      <c r="D325" s="84" t="s">
        <v>291</v>
      </c>
      <c r="E325" s="86"/>
      <c r="F325" s="37"/>
      <c r="G325" s="38"/>
      <c r="H325" s="24"/>
    </row>
    <row r="326" spans="1:8" s="23" customFormat="1" ht="15" customHeight="1" x14ac:dyDescent="0.25">
      <c r="A326" s="102"/>
      <c r="B326" s="72"/>
      <c r="C326" s="26"/>
      <c r="D326" s="116" t="s">
        <v>269</v>
      </c>
      <c r="E326" s="86"/>
      <c r="F326" s="37"/>
      <c r="G326" s="38"/>
      <c r="H326" s="24"/>
    </row>
    <row r="327" spans="1:8" s="23" customFormat="1" ht="15" customHeight="1" x14ac:dyDescent="0.25">
      <c r="A327" s="102"/>
      <c r="B327" s="72"/>
      <c r="C327" s="26"/>
      <c r="D327" s="122" t="s">
        <v>197</v>
      </c>
      <c r="E327" s="86"/>
      <c r="F327" s="37"/>
      <c r="G327" s="38"/>
      <c r="H327" s="24"/>
    </row>
    <row r="328" spans="1:8" s="23" customFormat="1" ht="15" customHeight="1" x14ac:dyDescent="0.25">
      <c r="A328" s="102"/>
      <c r="B328" s="72"/>
      <c r="C328" s="26"/>
      <c r="D328" s="111" t="s">
        <v>441</v>
      </c>
      <c r="E328" s="86"/>
      <c r="F328" s="37"/>
      <c r="G328" s="38"/>
      <c r="H328" s="24"/>
    </row>
    <row r="329" spans="1:8" s="23" customFormat="1" ht="15" customHeight="1" x14ac:dyDescent="0.25">
      <c r="A329" s="92" t="s">
        <v>129</v>
      </c>
      <c r="B329" s="63" t="s">
        <v>58</v>
      </c>
      <c r="C329" s="6" t="s">
        <v>13</v>
      </c>
      <c r="D329" s="85" t="s">
        <v>93</v>
      </c>
      <c r="E329" s="8">
        <f>F329+G329</f>
        <v>1916404</v>
      </c>
      <c r="F329" s="37">
        <f>1193850+413391</f>
        <v>1607241</v>
      </c>
      <c r="G329" s="38">
        <f>132651+130580+45932</f>
        <v>309163</v>
      </c>
      <c r="H329" s="24" t="s">
        <v>8</v>
      </c>
    </row>
    <row r="330" spans="1:8" s="23" customFormat="1" ht="15" customHeight="1" x14ac:dyDescent="0.25">
      <c r="A330" s="102"/>
      <c r="B330" s="72"/>
      <c r="C330" s="26"/>
      <c r="D330" s="116" t="s">
        <v>449</v>
      </c>
      <c r="E330" s="86"/>
      <c r="F330" s="37"/>
      <c r="G330" s="38"/>
      <c r="H330" s="24"/>
    </row>
    <row r="331" spans="1:8" s="23" customFormat="1" ht="15" customHeight="1" x14ac:dyDescent="0.25">
      <c r="A331" s="102"/>
      <c r="B331" s="72"/>
      <c r="C331" s="26"/>
      <c r="D331" s="116" t="s">
        <v>185</v>
      </c>
      <c r="E331" s="86"/>
      <c r="F331" s="37"/>
      <c r="G331" s="38"/>
      <c r="H331" s="24"/>
    </row>
    <row r="332" spans="1:8" s="23" customFormat="1" ht="15" customHeight="1" x14ac:dyDescent="0.25">
      <c r="A332" s="102"/>
      <c r="B332" s="72"/>
      <c r="C332" s="26"/>
      <c r="D332" s="116" t="s">
        <v>186</v>
      </c>
      <c r="E332" s="86"/>
      <c r="F332" s="37"/>
      <c r="G332" s="38"/>
      <c r="H332" s="24"/>
    </row>
    <row r="333" spans="1:8" s="23" customFormat="1" ht="15" customHeight="1" x14ac:dyDescent="0.25">
      <c r="A333" s="102"/>
      <c r="B333" s="72"/>
      <c r="C333" s="26"/>
      <c r="D333" s="128" t="s">
        <v>447</v>
      </c>
      <c r="E333" s="86"/>
      <c r="F333" s="37"/>
      <c r="G333" s="38"/>
      <c r="H333" s="24"/>
    </row>
    <row r="334" spans="1:8" s="23" customFormat="1" ht="15" customHeight="1" x14ac:dyDescent="0.25">
      <c r="A334" s="92" t="s">
        <v>129</v>
      </c>
      <c r="B334" s="63" t="s">
        <v>62</v>
      </c>
      <c r="C334" s="6" t="s">
        <v>24</v>
      </c>
      <c r="D334" s="9" t="s">
        <v>60</v>
      </c>
      <c r="E334" s="8">
        <f>F334+G334</f>
        <v>132680</v>
      </c>
      <c r="F334" s="37"/>
      <c r="G334" s="38">
        <v>132680</v>
      </c>
      <c r="H334" s="24" t="s">
        <v>8</v>
      </c>
    </row>
    <row r="335" spans="1:8" s="23" customFormat="1" ht="15" customHeight="1" x14ac:dyDescent="0.25">
      <c r="A335" s="102"/>
      <c r="B335" s="72"/>
      <c r="C335" s="26"/>
      <c r="D335" s="9" t="s">
        <v>61</v>
      </c>
      <c r="E335" s="86"/>
      <c r="F335" s="37"/>
      <c r="G335" s="38"/>
      <c r="H335" s="24"/>
    </row>
    <row r="336" spans="1:8" s="23" customFormat="1" ht="15" customHeight="1" x14ac:dyDescent="0.25">
      <c r="A336" s="92" t="s">
        <v>123</v>
      </c>
      <c r="B336" s="63" t="s">
        <v>54</v>
      </c>
      <c r="C336" s="6" t="s">
        <v>24</v>
      </c>
      <c r="D336" s="24" t="s">
        <v>52</v>
      </c>
      <c r="E336" s="8">
        <f>F336+G336</f>
        <v>126154</v>
      </c>
      <c r="F336" s="37"/>
      <c r="G336" s="38">
        <v>126154</v>
      </c>
      <c r="H336" s="24" t="s">
        <v>8</v>
      </c>
    </row>
    <row r="337" spans="1:8" s="23" customFormat="1" ht="15" customHeight="1" x14ac:dyDescent="0.25">
      <c r="A337" s="102"/>
      <c r="B337" s="94"/>
      <c r="C337" s="26"/>
      <c r="D337" s="24" t="s">
        <v>53</v>
      </c>
      <c r="E337" s="86"/>
      <c r="F337" s="37"/>
      <c r="G337" s="38"/>
      <c r="H337" s="24"/>
    </row>
    <row r="338" spans="1:8" s="23" customFormat="1" ht="15" customHeight="1" x14ac:dyDescent="0.25">
      <c r="A338" s="92" t="s">
        <v>129</v>
      </c>
      <c r="B338" s="95" t="s">
        <v>57</v>
      </c>
      <c r="C338" s="6" t="s">
        <v>24</v>
      </c>
      <c r="D338" s="24" t="s">
        <v>55</v>
      </c>
      <c r="E338" s="8">
        <f>F338+G338</f>
        <v>1668087</v>
      </c>
      <c r="F338" s="37"/>
      <c r="G338" s="38">
        <f>825479+842608</f>
        <v>1668087</v>
      </c>
      <c r="H338" s="24" t="s">
        <v>8</v>
      </c>
    </row>
    <row r="339" spans="1:8" s="23" customFormat="1" ht="15" customHeight="1" x14ac:dyDescent="0.25">
      <c r="A339" s="102"/>
      <c r="B339" s="98"/>
      <c r="C339" s="26"/>
      <c r="D339" s="24" t="s">
        <v>56</v>
      </c>
      <c r="E339" s="86"/>
      <c r="F339" s="37"/>
      <c r="G339" s="38"/>
      <c r="H339" s="24"/>
    </row>
    <row r="340" spans="1:8" s="23" customFormat="1" ht="15" customHeight="1" x14ac:dyDescent="0.25">
      <c r="A340" s="92" t="s">
        <v>119</v>
      </c>
      <c r="B340" s="115" t="s">
        <v>305</v>
      </c>
      <c r="C340" s="6" t="s">
        <v>24</v>
      </c>
      <c r="D340" s="9" t="s">
        <v>306</v>
      </c>
      <c r="E340" s="8">
        <f>F340+G340</f>
        <v>374338</v>
      </c>
      <c r="F340" s="37">
        <v>318187</v>
      </c>
      <c r="G340" s="38">
        <v>56151</v>
      </c>
      <c r="H340" s="24" t="s">
        <v>8</v>
      </c>
    </row>
    <row r="341" spans="1:8" s="23" customFormat="1" ht="15" customHeight="1" x14ac:dyDescent="0.25">
      <c r="A341" s="102"/>
      <c r="B341" s="72"/>
      <c r="C341" s="26"/>
      <c r="D341" s="129" t="s">
        <v>307</v>
      </c>
      <c r="E341" s="86"/>
      <c r="F341" s="37"/>
      <c r="G341" s="38"/>
      <c r="H341" s="24"/>
    </row>
    <row r="342" spans="1:8" s="23" customFormat="1" ht="15" customHeight="1" x14ac:dyDescent="0.25">
      <c r="A342" s="92" t="s">
        <v>303</v>
      </c>
      <c r="B342" s="63" t="s">
        <v>304</v>
      </c>
      <c r="C342" s="6" t="s">
        <v>24</v>
      </c>
      <c r="D342" s="9" t="s">
        <v>308</v>
      </c>
      <c r="E342" s="8">
        <f>F342+G342</f>
        <v>847883</v>
      </c>
      <c r="F342" s="37">
        <v>720700</v>
      </c>
      <c r="G342" s="38">
        <v>127183</v>
      </c>
      <c r="H342" s="24" t="s">
        <v>8</v>
      </c>
    </row>
    <row r="343" spans="1:8" s="23" customFormat="1" ht="15" customHeight="1" x14ac:dyDescent="0.25">
      <c r="A343" s="102"/>
      <c r="B343" s="72"/>
      <c r="C343" s="26"/>
      <c r="D343" s="9" t="s">
        <v>309</v>
      </c>
      <c r="E343" s="86"/>
      <c r="F343" s="37"/>
      <c r="G343" s="38"/>
      <c r="H343" s="24"/>
    </row>
    <row r="344" spans="1:8" s="23" customFormat="1" ht="15" customHeight="1" x14ac:dyDescent="0.25">
      <c r="A344" s="92" t="s">
        <v>208</v>
      </c>
      <c r="B344" s="115" t="s">
        <v>325</v>
      </c>
      <c r="C344" s="26" t="s">
        <v>326</v>
      </c>
      <c r="D344" s="24" t="s">
        <v>327</v>
      </c>
      <c r="E344" s="55">
        <f>F344+G344</f>
        <v>1544578</v>
      </c>
      <c r="F344" s="35">
        <v>1312891</v>
      </c>
      <c r="G344" s="35">
        <v>231687</v>
      </c>
      <c r="H344" s="24" t="s">
        <v>8</v>
      </c>
    </row>
    <row r="345" spans="1:8" s="23" customFormat="1" ht="15" customHeight="1" x14ac:dyDescent="0.25">
      <c r="A345" s="92"/>
      <c r="B345" s="115"/>
      <c r="C345" s="26"/>
      <c r="D345" s="24" t="s">
        <v>328</v>
      </c>
      <c r="E345" s="86"/>
      <c r="F345" s="37"/>
      <c r="G345" s="38"/>
      <c r="H345" s="24"/>
    </row>
    <row r="346" spans="1:8" s="23" customFormat="1" ht="15" customHeight="1" x14ac:dyDescent="0.25">
      <c r="A346" s="92"/>
      <c r="B346" s="115"/>
      <c r="C346" s="26"/>
      <c r="D346" s="24" t="s">
        <v>329</v>
      </c>
      <c r="E346" s="86"/>
      <c r="F346" s="37"/>
      <c r="G346" s="38"/>
      <c r="H346" s="24"/>
    </row>
    <row r="347" spans="1:8" s="23" customFormat="1" ht="15" customHeight="1" x14ac:dyDescent="0.25">
      <c r="A347" s="92"/>
      <c r="B347" s="115"/>
      <c r="C347" s="26"/>
      <c r="D347" s="24" t="s">
        <v>330</v>
      </c>
      <c r="E347" s="86"/>
      <c r="F347" s="37"/>
      <c r="G347" s="38"/>
      <c r="H347" s="24"/>
    </row>
    <row r="348" spans="1:8" s="23" customFormat="1" ht="15" customHeight="1" x14ac:dyDescent="0.25">
      <c r="A348" s="92" t="s">
        <v>208</v>
      </c>
      <c r="B348" s="115" t="s">
        <v>317</v>
      </c>
      <c r="C348" s="26" t="s">
        <v>318</v>
      </c>
      <c r="D348" s="24" t="s">
        <v>319</v>
      </c>
      <c r="E348" s="55">
        <f>F348+G348</f>
        <v>2050996</v>
      </c>
      <c r="F348" s="35">
        <v>1743346</v>
      </c>
      <c r="G348" s="35">
        <v>307650</v>
      </c>
      <c r="H348" s="24" t="s">
        <v>8</v>
      </c>
    </row>
    <row r="349" spans="1:8" s="23" customFormat="1" ht="15" customHeight="1" x14ac:dyDescent="0.25">
      <c r="A349" s="92"/>
      <c r="B349" s="115"/>
      <c r="C349" s="26"/>
      <c r="D349" s="24" t="s">
        <v>320</v>
      </c>
      <c r="E349" s="86"/>
      <c r="F349" s="37"/>
      <c r="G349" s="38"/>
      <c r="H349" s="24"/>
    </row>
    <row r="350" spans="1:8" s="23" customFormat="1" ht="15" customHeight="1" x14ac:dyDescent="0.25">
      <c r="A350" s="102"/>
      <c r="B350" s="98"/>
      <c r="C350" s="26"/>
      <c r="D350" s="122" t="s">
        <v>437</v>
      </c>
      <c r="E350" s="86"/>
      <c r="F350" s="37"/>
      <c r="G350" s="38"/>
      <c r="H350" s="24"/>
    </row>
    <row r="351" spans="1:8" s="23" customFormat="1" ht="15" customHeight="1" x14ac:dyDescent="0.25">
      <c r="A351" s="102"/>
      <c r="B351" s="98"/>
      <c r="C351" s="26"/>
      <c r="D351" s="122" t="s">
        <v>456</v>
      </c>
      <c r="E351" s="86"/>
      <c r="F351" s="37"/>
      <c r="G351" s="38"/>
      <c r="H351" s="24"/>
    </row>
    <row r="352" spans="1:8" s="23" customFormat="1" ht="15" customHeight="1" x14ac:dyDescent="0.25">
      <c r="A352" s="92" t="s">
        <v>208</v>
      </c>
      <c r="B352" s="115" t="s">
        <v>209</v>
      </c>
      <c r="C352" s="26" t="s">
        <v>212</v>
      </c>
      <c r="D352" s="24" t="s">
        <v>210</v>
      </c>
      <c r="E352" s="8">
        <f>F352+G352</f>
        <v>156614</v>
      </c>
      <c r="F352" s="37"/>
      <c r="G352" s="38">
        <v>156614</v>
      </c>
      <c r="H352" s="24" t="s">
        <v>8</v>
      </c>
    </row>
    <row r="353" spans="1:8" s="23" customFormat="1" ht="15" customHeight="1" x14ac:dyDescent="0.25">
      <c r="A353" s="102"/>
      <c r="B353" s="98"/>
      <c r="C353" s="26"/>
      <c r="D353" s="24" t="s">
        <v>211</v>
      </c>
      <c r="E353" s="86"/>
      <c r="F353" s="37"/>
      <c r="G353" s="38"/>
      <c r="H353" s="24"/>
    </row>
    <row r="354" spans="1:8" s="62" customFormat="1" ht="15" x14ac:dyDescent="0.25">
      <c r="A354" s="80"/>
      <c r="C354" s="28" t="s">
        <v>14</v>
      </c>
      <c r="D354" s="7" t="s">
        <v>17</v>
      </c>
      <c r="E354" s="8">
        <f>F354+G354</f>
        <v>471398</v>
      </c>
      <c r="F354" s="35"/>
      <c r="G354" s="35">
        <f>580177-59290-13189-36300</f>
        <v>471398</v>
      </c>
      <c r="H354" s="9"/>
    </row>
    <row r="355" spans="1:8" s="62" customFormat="1" ht="15" x14ac:dyDescent="0.25">
      <c r="A355" s="93"/>
      <c r="C355" s="28"/>
      <c r="D355" s="7" t="s">
        <v>18</v>
      </c>
      <c r="E355" s="8"/>
      <c r="F355" s="35"/>
      <c r="G355" s="35"/>
      <c r="H355" s="9"/>
    </row>
    <row r="356" spans="1:8" s="62" customFormat="1" ht="15" x14ac:dyDescent="0.25">
      <c r="A356" s="93"/>
      <c r="C356" s="28"/>
      <c r="D356" s="7"/>
      <c r="E356" s="8"/>
      <c r="F356" s="35"/>
      <c r="G356" s="35"/>
      <c r="H356" s="9"/>
    </row>
    <row r="357" spans="1:8" s="62" customFormat="1" ht="15" x14ac:dyDescent="0.25">
      <c r="A357" s="93"/>
      <c r="C357" s="28"/>
      <c r="D357" s="7"/>
      <c r="E357" s="8"/>
      <c r="F357" s="35"/>
      <c r="G357" s="35"/>
      <c r="H357" s="9"/>
    </row>
    <row r="358" spans="1:8" s="23" customFormat="1" ht="15" customHeight="1" x14ac:dyDescent="0.2">
      <c r="A358" s="72"/>
      <c r="B358" s="72"/>
      <c r="C358" s="41"/>
      <c r="D358" s="42"/>
      <c r="E358" s="50"/>
      <c r="F358" s="51"/>
      <c r="G358" s="51"/>
      <c r="H358" s="20"/>
    </row>
    <row r="359" spans="1:8" x14ac:dyDescent="0.25">
      <c r="C359" s="52"/>
      <c r="D359" s="53" t="s">
        <v>10</v>
      </c>
      <c r="E359" s="47">
        <f>SUM(E15:E358)-E199-E200</f>
        <v>161071790.38999999</v>
      </c>
      <c r="F359" s="39">
        <f>SUM(F15:F354)-F200</f>
        <v>116051990</v>
      </c>
      <c r="G359" s="39">
        <f>SUM(G15:G354)-G199</f>
        <v>45019800.390000001</v>
      </c>
      <c r="H359" s="2"/>
    </row>
    <row r="360" spans="1:8" x14ac:dyDescent="0.25">
      <c r="C360" s="52"/>
      <c r="D360" s="53"/>
      <c r="E360" s="65"/>
      <c r="F360" s="39"/>
      <c r="G360" s="39"/>
      <c r="H360" s="2"/>
    </row>
    <row r="361" spans="1:8" x14ac:dyDescent="0.25">
      <c r="C361" s="52"/>
      <c r="D361" s="53"/>
      <c r="E361" s="65"/>
      <c r="F361" s="39"/>
      <c r="G361" s="39"/>
      <c r="H361" s="2"/>
    </row>
    <row r="362" spans="1:8" x14ac:dyDescent="0.25">
      <c r="C362" s="52"/>
      <c r="D362" s="53"/>
      <c r="E362" s="65"/>
      <c r="F362" s="39"/>
      <c r="G362" s="39"/>
      <c r="H362" s="2"/>
    </row>
    <row r="363" spans="1:8" x14ac:dyDescent="0.25">
      <c r="C363" s="52"/>
      <c r="D363" s="53"/>
      <c r="E363" s="47"/>
      <c r="F363" s="39"/>
      <c r="G363" s="39"/>
      <c r="H363" s="2"/>
    </row>
    <row r="364" spans="1:8" x14ac:dyDescent="0.25">
      <c r="D364" s="3"/>
      <c r="H364" s="54"/>
    </row>
    <row r="365" spans="1:8" s="108" customFormat="1" ht="16.5" x14ac:dyDescent="0.25">
      <c r="A365" s="103" t="s">
        <v>30</v>
      </c>
      <c r="B365" s="103"/>
      <c r="C365" s="104"/>
      <c r="D365" s="105"/>
      <c r="E365" s="106"/>
      <c r="F365" s="106"/>
      <c r="G365" s="106"/>
      <c r="H365" s="107" t="s">
        <v>100</v>
      </c>
    </row>
    <row r="366" spans="1:8" x14ac:dyDescent="0.25">
      <c r="D366" s="3"/>
    </row>
  </sheetData>
  <mergeCells count="3">
    <mergeCell ref="A8:H8"/>
    <mergeCell ref="D10:D13"/>
    <mergeCell ref="H10:H13"/>
  </mergeCells>
  <pageMargins left="0.59055118110236227" right="0.59055118110236227" top="0.59055118110236227" bottom="0.59055118110236227" header="0.31496062992125984" footer="0.19685039370078741"/>
  <pageSetup paperSize="9" scale="62" orientation="portrait" r:id="rId1"/>
  <headerFooter>
    <oddFooter>&amp;C&amp;P</oddFooter>
  </headerFooter>
  <ignoredErrors>
    <ignoredError sqref="C24 C26 C28 C112 C140 C138 C114 C287:C289 C172 C170 C168 C122 C120 C278 C22 C354 C118 C176 C136 C158 C166 C248 C255 C30:C32 C124 C174 C87:C89 C85 C91 C178 C34:C36 C15:C20 C38:C42 C93:C110 C180:C197 C201:C204 C233 C306:C307 C334:C344 C348:C352 B40:B42 C44:C79 C126 C128 C81 C142:C147 C130:C134 C253 C164 C227 C296 B322:C322 C32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7.piel</vt:lpstr>
      <vt:lpstr>'7.piel'!Drukāt_virsrakstus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Bērziņa</dc:creator>
  <cp:keywords/>
  <dc:description/>
  <cp:lastModifiedBy>Regīna Veide</cp:lastModifiedBy>
  <cp:lastPrinted>2024-11-06T08:47:02Z</cp:lastPrinted>
  <dcterms:created xsi:type="dcterms:W3CDTF">2020-11-16T11:32:31Z</dcterms:created>
  <dcterms:modified xsi:type="dcterms:W3CDTF">2024-11-22T06:41:00Z</dcterms:modified>
  <cp:category/>
</cp:coreProperties>
</file>