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F30D334E-F181-40DA-B248-0A4B3E73A205}" xr6:coauthVersionLast="47" xr6:coauthVersionMax="47" xr10:uidLastSave="{00000000-0000-0000-0000-000000000000}"/>
  <bookViews>
    <workbookView xWindow="-120" yWindow="-120" windowWidth="29040" windowHeight="15840" tabRatio="669" xr2:uid="{00000000-000D-0000-FFFF-FFFF00000000}"/>
  </bookViews>
  <sheets>
    <sheet name="3.pielikums_iest_01_05" sheetId="4" r:id="rId1"/>
    <sheet name="turpin iest 14_33" sheetId="5" r:id="rId2"/>
  </sheets>
  <definedNames>
    <definedName name="_xlnm.Print_Area" localSheetId="0">'3.pielikums_iest_01_05'!$A$1:$D$792</definedName>
    <definedName name="_xlnm.Print_Titles" localSheetId="0">'3.pielikums_iest_01_05'!$10:$13</definedName>
    <definedName name="_xlnm.Print_Titles" localSheetId="1">'turpin iest 14_33'!$2:$5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7" i="5" l="1"/>
  <c r="D905" i="5"/>
  <c r="D894" i="5"/>
  <c r="D893" i="5"/>
  <c r="D890" i="5"/>
  <c r="D884" i="5"/>
  <c r="D883" i="5"/>
  <c r="D882" i="5"/>
  <c r="D881" i="5"/>
  <c r="D880" i="5"/>
  <c r="D879" i="5"/>
  <c r="D878" i="5"/>
  <c r="D877" i="5"/>
  <c r="D876" i="5"/>
  <c r="D875" i="5"/>
  <c r="D864" i="5"/>
  <c r="D863" i="5"/>
  <c r="D861" i="5"/>
  <c r="D856" i="5"/>
  <c r="D855" i="5"/>
  <c r="D853" i="5"/>
  <c r="D843" i="5"/>
  <c r="D842" i="5"/>
  <c r="D839" i="5"/>
  <c r="D833" i="5"/>
  <c r="D832" i="5"/>
  <c r="D831" i="5"/>
  <c r="D830" i="5"/>
  <c r="D829" i="5"/>
  <c r="D828" i="5"/>
  <c r="D827" i="5"/>
  <c r="D826" i="5"/>
  <c r="D825" i="5"/>
  <c r="D813" i="5"/>
  <c r="D812" i="5"/>
  <c r="D808" i="5"/>
  <c r="D775" i="5"/>
  <c r="D774" i="5"/>
  <c r="D770" i="5"/>
  <c r="D753" i="5"/>
  <c r="D752" i="5"/>
  <c r="D749" i="5"/>
  <c r="D734" i="5"/>
  <c r="D733" i="5"/>
  <c r="D730" i="5"/>
  <c r="D721" i="5"/>
  <c r="D720" i="5"/>
  <c r="D717" i="5"/>
  <c r="D711" i="5"/>
  <c r="D710" i="5"/>
  <c r="D709" i="5"/>
  <c r="D708" i="5"/>
  <c r="D707" i="5"/>
  <c r="D706" i="5"/>
  <c r="D705" i="5"/>
  <c r="D704" i="5"/>
  <c r="D703" i="5"/>
  <c r="D695" i="5"/>
  <c r="D694" i="5"/>
  <c r="D692" i="5"/>
  <c r="D686" i="5"/>
  <c r="D685" i="5"/>
  <c r="D682" i="5"/>
  <c r="D675" i="5"/>
  <c r="D674" i="5"/>
  <c r="D671" i="5"/>
  <c r="D664" i="5"/>
  <c r="D663" i="5"/>
  <c r="D661" i="5"/>
  <c r="D644" i="5"/>
  <c r="D643" i="5"/>
  <c r="D639" i="5"/>
  <c r="D632" i="5"/>
  <c r="D631" i="5"/>
  <c r="D629" i="5"/>
  <c r="D617" i="5"/>
  <c r="D616" i="5"/>
  <c r="D612" i="5"/>
  <c r="D605" i="5"/>
  <c r="D604" i="5"/>
  <c r="D602" i="5"/>
  <c r="D592" i="5"/>
  <c r="D591" i="5"/>
  <c r="D587" i="5"/>
  <c r="D574" i="5"/>
  <c r="D573" i="5"/>
  <c r="D571" i="5"/>
  <c r="D560" i="5"/>
  <c r="D559" i="5"/>
  <c r="D555" i="5"/>
  <c r="D542" i="5"/>
  <c r="D541" i="5"/>
  <c r="D538" i="5"/>
  <c r="D530" i="5"/>
  <c r="D529" i="5"/>
  <c r="D526" i="5"/>
  <c r="D518" i="5"/>
  <c r="D517" i="5"/>
  <c r="D514" i="5"/>
  <c r="D499" i="5"/>
  <c r="D498" i="5"/>
  <c r="D495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64" i="5"/>
  <c r="D463" i="5"/>
  <c r="D461" i="5"/>
  <c r="D449" i="5"/>
  <c r="D448" i="5"/>
  <c r="D445" i="5"/>
  <c r="D429" i="5"/>
  <c r="D428" i="5"/>
  <c r="D426" i="5"/>
  <c r="D417" i="5"/>
  <c r="D416" i="5"/>
  <c r="D414" i="5"/>
  <c r="D404" i="5"/>
  <c r="D403" i="5"/>
  <c r="D401" i="5"/>
  <c r="D390" i="5"/>
  <c r="D389" i="5"/>
  <c r="D385" i="5"/>
  <c r="D373" i="5"/>
  <c r="D372" i="5"/>
  <c r="D369" i="5"/>
  <c r="D356" i="5"/>
  <c r="D355" i="5"/>
  <c r="D353" i="5"/>
  <c r="D346" i="5"/>
  <c r="D345" i="5"/>
  <c r="D342" i="5"/>
  <c r="D328" i="5"/>
  <c r="D327" i="5"/>
  <c r="D323" i="5"/>
  <c r="D315" i="5"/>
  <c r="D314" i="5"/>
  <c r="D311" i="5"/>
  <c r="D301" i="5"/>
  <c r="D300" i="5"/>
  <c r="D297" i="5"/>
  <c r="D285" i="5"/>
  <c r="D284" i="5"/>
  <c r="D282" i="5"/>
  <c r="D275" i="5"/>
  <c r="D274" i="5"/>
  <c r="D272" i="5"/>
  <c r="D263" i="5"/>
  <c r="D262" i="5"/>
  <c r="D260" i="5"/>
  <c r="D247" i="5"/>
  <c r="D246" i="5"/>
  <c r="D243" i="5"/>
  <c r="D229" i="5"/>
  <c r="D228" i="5"/>
  <c r="D225" i="5"/>
  <c r="D207" i="5"/>
  <c r="D206" i="5"/>
  <c r="D204" i="5"/>
  <c r="D191" i="5"/>
  <c r="D190" i="5"/>
  <c r="D186" i="5"/>
  <c r="D173" i="5"/>
  <c r="D172" i="5"/>
  <c r="D168" i="5"/>
  <c r="D161" i="5"/>
  <c r="D156" i="5"/>
  <c r="D155" i="5"/>
  <c r="D154" i="5"/>
  <c r="D151" i="5"/>
  <c r="D143" i="5"/>
  <c r="D142" i="5"/>
  <c r="D140" i="5"/>
  <c r="D126" i="5"/>
  <c r="D125" i="5"/>
  <c r="D120" i="5"/>
  <c r="D114" i="5"/>
  <c r="D113" i="5"/>
  <c r="D111" i="5"/>
  <c r="D98" i="5"/>
  <c r="D97" i="5"/>
  <c r="D92" i="5"/>
  <c r="D83" i="5"/>
  <c r="D82" i="5"/>
  <c r="D79" i="5"/>
  <c r="D69" i="5"/>
  <c r="D68" i="5"/>
  <c r="D66" i="5"/>
  <c r="D59" i="5"/>
  <c r="D58" i="5"/>
  <c r="D57" i="5"/>
  <c r="D56" i="5"/>
  <c r="D49" i="5" s="1"/>
  <c r="D48" i="5" s="1"/>
  <c r="D55" i="5"/>
  <c r="D54" i="5"/>
  <c r="D53" i="5"/>
  <c r="D52" i="5"/>
  <c r="D51" i="5"/>
  <c r="D50" i="5"/>
  <c r="D47" i="5"/>
  <c r="D46" i="5"/>
  <c r="D45" i="5"/>
  <c r="D44" i="5"/>
  <c r="D43" i="5" s="1"/>
  <c r="D32" i="5"/>
  <c r="D31" i="5"/>
  <c r="D29" i="5"/>
  <c r="D16" i="5"/>
  <c r="D15" i="5"/>
  <c r="D12" i="5"/>
  <c r="D787" i="4"/>
  <c r="D786" i="4"/>
  <c r="D783" i="4"/>
  <c r="D777" i="4"/>
  <c r="D776" i="4"/>
  <c r="D774" i="4"/>
  <c r="D768" i="4"/>
  <c r="D767" i="4"/>
  <c r="D765" i="4"/>
  <c r="D759" i="4"/>
  <c r="D758" i="4"/>
  <c r="D756" i="4"/>
  <c r="D748" i="4"/>
  <c r="D747" i="4"/>
  <c r="D745" i="4"/>
  <c r="D736" i="4"/>
  <c r="D735" i="4"/>
  <c r="D732" i="4"/>
  <c r="D723" i="4"/>
  <c r="D722" i="4"/>
  <c r="D720" i="4"/>
  <c r="D713" i="4"/>
  <c r="D712" i="4"/>
  <c r="D709" i="4"/>
  <c r="D702" i="4"/>
  <c r="D701" i="4"/>
  <c r="D698" i="4"/>
  <c r="D691" i="4"/>
  <c r="D690" i="4"/>
  <c r="D688" i="4"/>
  <c r="D681" i="4"/>
  <c r="D680" i="4"/>
  <c r="D677" i="4"/>
  <c r="D671" i="4"/>
  <c r="D670" i="4"/>
  <c r="D668" i="4"/>
  <c r="D650" i="4"/>
  <c r="D649" i="4"/>
  <c r="D646" i="4"/>
  <c r="D635" i="4"/>
  <c r="D634" i="4"/>
  <c r="D631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06" i="4"/>
  <c r="D605" i="4"/>
  <c r="D603" i="4"/>
  <c r="D587" i="4"/>
  <c r="D586" i="4"/>
  <c r="D584" i="4"/>
  <c r="D578" i="4"/>
  <c r="D577" i="4"/>
  <c r="D575" i="4"/>
  <c r="D569" i="4"/>
  <c r="D568" i="4"/>
  <c r="D566" i="4"/>
  <c r="D559" i="4"/>
  <c r="D558" i="4"/>
  <c r="D556" i="4"/>
  <c r="D549" i="4"/>
  <c r="D548" i="4"/>
  <c r="D545" i="4"/>
  <c r="D539" i="4"/>
  <c r="D538" i="4"/>
  <c r="D536" i="4"/>
  <c r="D527" i="4"/>
  <c r="D526" i="4"/>
  <c r="D523" i="4"/>
  <c r="D517" i="4"/>
  <c r="D516" i="4"/>
  <c r="D515" i="4"/>
  <c r="D514" i="4"/>
  <c r="D513" i="4"/>
  <c r="D512" i="4"/>
  <c r="D511" i="4"/>
  <c r="D510" i="4"/>
  <c r="D509" i="4"/>
  <c r="D501" i="4"/>
  <c r="D499" i="4"/>
  <c r="D492" i="4"/>
  <c r="D491" i="4"/>
  <c r="D489" i="4"/>
  <c r="D478" i="4"/>
  <c r="D477" i="4"/>
  <c r="D474" i="4"/>
  <c r="D458" i="4"/>
  <c r="D457" i="4"/>
  <c r="D456" i="4"/>
  <c r="D455" i="4"/>
  <c r="D454" i="4"/>
  <c r="D453" i="4"/>
  <c r="D452" i="4"/>
  <c r="D451" i="4"/>
  <c r="D450" i="4"/>
  <c r="D449" i="4"/>
  <c r="D441" i="4"/>
  <c r="D439" i="4"/>
  <c r="D428" i="4"/>
  <c r="D427" i="4"/>
  <c r="D424" i="4"/>
  <c r="D417" i="4"/>
  <c r="D416" i="4"/>
  <c r="D415" i="4"/>
  <c r="D414" i="4"/>
  <c r="D413" i="4"/>
  <c r="D412" i="4"/>
  <c r="D411" i="4"/>
  <c r="D410" i="4"/>
  <c r="D409" i="4"/>
  <c r="D408" i="4"/>
  <c r="D396" i="4"/>
  <c r="D395" i="4"/>
  <c r="D391" i="4"/>
  <c r="D382" i="4"/>
  <c r="D381" i="4"/>
  <c r="D379" i="4"/>
  <c r="D373" i="4"/>
  <c r="D371" i="4"/>
  <c r="D364" i="4"/>
  <c r="D361" i="4"/>
  <c r="D354" i="4"/>
  <c r="D353" i="4"/>
  <c r="D350" i="4"/>
  <c r="D343" i="4"/>
  <c r="D342" i="4"/>
  <c r="D340" i="4"/>
  <c r="D326" i="4"/>
  <c r="D324" i="4"/>
  <c r="D318" i="4"/>
  <c r="D317" i="4"/>
  <c r="D315" i="4"/>
  <c r="D308" i="4"/>
  <c r="D307" i="4"/>
  <c r="D305" i="4"/>
  <c r="D299" i="4"/>
  <c r="D298" i="4"/>
  <c r="D296" i="4"/>
  <c r="D287" i="4"/>
  <c r="D286" i="4"/>
  <c r="D285" i="4"/>
  <c r="D283" i="4"/>
  <c r="D276" i="4"/>
  <c r="D275" i="4"/>
  <c r="D273" i="4"/>
  <c r="D265" i="4"/>
  <c r="D264" i="4"/>
  <c r="D262" i="4"/>
  <c r="D255" i="4"/>
  <c r="D254" i="4"/>
  <c r="D252" i="4"/>
  <c r="D244" i="4"/>
  <c r="D243" i="4"/>
  <c r="D241" i="4"/>
  <c r="D234" i="4"/>
  <c r="D233" i="4"/>
  <c r="D231" i="4"/>
  <c r="D223" i="4"/>
  <c r="D222" i="4"/>
  <c r="D219" i="4"/>
  <c r="D210" i="4"/>
  <c r="D209" i="4"/>
  <c r="D207" i="4"/>
  <c r="D201" i="4"/>
  <c r="D200" i="4"/>
  <c r="D198" i="4"/>
  <c r="D189" i="4"/>
  <c r="D188" i="4"/>
  <c r="D186" i="4"/>
  <c r="D181" i="4"/>
  <c r="D180" i="4"/>
  <c r="D178" i="4"/>
  <c r="D172" i="4"/>
  <c r="D171" i="4"/>
  <c r="D167" i="4"/>
  <c r="D166" i="4"/>
  <c r="D157" i="4"/>
  <c r="D156" i="4"/>
  <c r="D154" i="4"/>
  <c r="D145" i="4"/>
  <c r="D144" i="4"/>
  <c r="D143" i="4"/>
  <c r="D141" i="4"/>
  <c r="D131" i="4"/>
  <c r="D130" i="4"/>
  <c r="D128" i="4"/>
  <c r="D120" i="4"/>
  <c r="D119" i="4"/>
  <c r="D117" i="4"/>
  <c r="D109" i="4"/>
  <c r="D108" i="4"/>
  <c r="D105" i="4"/>
  <c r="D102" i="4"/>
  <c r="D101" i="4"/>
  <c r="D100" i="4"/>
  <c r="D99" i="4"/>
  <c r="D98" i="4"/>
  <c r="D97" i="4"/>
  <c r="D96" i="4"/>
  <c r="D95" i="4"/>
  <c r="D94" i="4"/>
  <c r="D93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46" i="4"/>
  <c r="D44" i="4"/>
  <c r="D43" i="4"/>
  <c r="D42" i="4"/>
  <c r="D39" i="4"/>
  <c r="D38" i="4"/>
  <c r="D37" i="4"/>
  <c r="D36" i="4"/>
  <c r="D35" i="4"/>
  <c r="D28" i="4"/>
  <c r="D27" i="4"/>
  <c r="D26" i="4"/>
  <c r="D25" i="4"/>
  <c r="D23" i="4" s="1"/>
  <c r="D41" i="4" l="1"/>
  <c r="D40" i="4" s="1"/>
  <c r="D34" i="4" s="1"/>
  <c r="D32" i="4" s="1"/>
</calcChain>
</file>

<file path=xl/sharedStrings.xml><?xml version="1.0" encoding="utf-8"?>
<sst xmlns="http://schemas.openxmlformats.org/spreadsheetml/2006/main" count="1506" uniqueCount="447">
  <si>
    <t>Nosaukums</t>
  </si>
  <si>
    <t xml:space="preserve"> - Kārtējie izdevumi</t>
  </si>
  <si>
    <t>Uzturēšanas izdevumi</t>
  </si>
  <si>
    <t>Izdevumi - kopā</t>
  </si>
  <si>
    <t>klasifikā-</t>
  </si>
  <si>
    <t xml:space="preserve"> - Kārtējie izdevumi, t.sk.:</t>
  </si>
  <si>
    <t>Sākumskolas, pamatskolas un vidusskolas</t>
  </si>
  <si>
    <t>Speciālās internātskolas</t>
  </si>
  <si>
    <t>Sporta pasākumi</t>
  </si>
  <si>
    <t>Veco ļaužu uzturēšanās iestādes</t>
  </si>
  <si>
    <t>Bibliotēkas</t>
  </si>
  <si>
    <t>Kultūras centri un nami</t>
  </si>
  <si>
    <t>Kultūras pasākumi</t>
  </si>
  <si>
    <t>Bērnu mūzikas un mākslas skolas</t>
  </si>
  <si>
    <t>Program-</t>
  </si>
  <si>
    <t>Funkciju</t>
  </si>
  <si>
    <t>mas kods</t>
  </si>
  <si>
    <t>cijas kods</t>
  </si>
  <si>
    <t>01.01.00.</t>
  </si>
  <si>
    <t>01.110</t>
  </si>
  <si>
    <t>01.08.00.</t>
  </si>
  <si>
    <t>01.15.00.</t>
  </si>
  <si>
    <t>01.17.00.</t>
  </si>
  <si>
    <t>01.19.00.</t>
  </si>
  <si>
    <t>02.01.01.</t>
  </si>
  <si>
    <t>03.01.00.</t>
  </si>
  <si>
    <t>04.03.00.</t>
  </si>
  <si>
    <t>04.05.00.</t>
  </si>
  <si>
    <t>05.01.00.</t>
  </si>
  <si>
    <t>05.02.00.</t>
  </si>
  <si>
    <t>01.22.00.</t>
  </si>
  <si>
    <t>14.01.00.</t>
  </si>
  <si>
    <t>15.01.00.</t>
  </si>
  <si>
    <t>16.01.00.</t>
  </si>
  <si>
    <t>16.02.00.</t>
  </si>
  <si>
    <t>16.04.00.</t>
  </si>
  <si>
    <t>16.06.00.</t>
  </si>
  <si>
    <t>16.07.01.</t>
  </si>
  <si>
    <t>18.01.00.</t>
  </si>
  <si>
    <t>18.02.00.</t>
  </si>
  <si>
    <t>18.03.00.</t>
  </si>
  <si>
    <t>18.04.00.</t>
  </si>
  <si>
    <t>18.05.00.</t>
  </si>
  <si>
    <t>18.09.00.</t>
  </si>
  <si>
    <t>18.07.00.</t>
  </si>
  <si>
    <t>08.210</t>
  </si>
  <si>
    <t>08.230</t>
  </si>
  <si>
    <t>05.03.00.</t>
  </si>
  <si>
    <t>16.07.03.</t>
  </si>
  <si>
    <t>01.32.00.</t>
  </si>
  <si>
    <t>Kredīta procentu nomaksa un pakalpojumu apmaksa</t>
  </si>
  <si>
    <t>18.02.01.</t>
  </si>
  <si>
    <t>18.04.01.</t>
  </si>
  <si>
    <t>Veco ļaužu uzturēšanās iestādes - līgumorganizācijas</t>
  </si>
  <si>
    <t>01.36.00.</t>
  </si>
  <si>
    <t>18.03.01.</t>
  </si>
  <si>
    <t>04.07.00.</t>
  </si>
  <si>
    <t>16.11.00.</t>
  </si>
  <si>
    <t>Pašvaldības institūciju iekšējais un ārējais audits</t>
  </si>
  <si>
    <t>18.14.00.</t>
  </si>
  <si>
    <t>Iemaksas pašvaldību finanšu izlīdzināšanas fondā</t>
  </si>
  <si>
    <t>Resursi izdevumu segšanai</t>
  </si>
  <si>
    <t>01.26.00.</t>
  </si>
  <si>
    <t>01.06.00.</t>
  </si>
  <si>
    <t>01.27.00.</t>
  </si>
  <si>
    <t>Investīciju programmas realizācija</t>
  </si>
  <si>
    <t>01.39.00.</t>
  </si>
  <si>
    <t>18.19.00.</t>
  </si>
  <si>
    <t>18.06.00.</t>
  </si>
  <si>
    <t>Īslaicīga hronisko slimnieku kopšana un rehabilitācija</t>
  </si>
  <si>
    <t>Rīgas patversmes - līgumorganizācijas</t>
  </si>
  <si>
    <t>16.08.00.</t>
  </si>
  <si>
    <t>16.07.04.</t>
  </si>
  <si>
    <t>Grupu mājas/dzīvokļi</t>
  </si>
  <si>
    <t>Sporta un interešu izglītības iestādes</t>
  </si>
  <si>
    <t>23.01.00.</t>
  </si>
  <si>
    <t>20.01.00.</t>
  </si>
  <si>
    <t>04.02.00.</t>
  </si>
  <si>
    <t xml:space="preserve">Resursi izdevumu segšanai </t>
  </si>
  <si>
    <t>05.06.00.</t>
  </si>
  <si>
    <t>Pirmsskolas bērnu izglītības iestādes</t>
  </si>
  <si>
    <t>16.04.01.</t>
  </si>
  <si>
    <t>Kapitālie izdevumi</t>
  </si>
  <si>
    <t xml:space="preserve"> - Subsīdija un dotācija</t>
  </si>
  <si>
    <t>Festivālu mērķprogramma</t>
  </si>
  <si>
    <t>Meliorācijas sistēmu apsaimniekošana</t>
  </si>
  <si>
    <t xml:space="preserve"> - Sociālie pabalsti</t>
  </si>
  <si>
    <t xml:space="preserve"> - Procentu izdevumi</t>
  </si>
  <si>
    <t>08.290</t>
  </si>
  <si>
    <t>10.600</t>
  </si>
  <si>
    <t>08.100</t>
  </si>
  <si>
    <t>05.600</t>
  </si>
  <si>
    <t>07.490</t>
  </si>
  <si>
    <t>09.510</t>
  </si>
  <si>
    <t>06.400</t>
  </si>
  <si>
    <t>10.700</t>
  </si>
  <si>
    <t>10.400</t>
  </si>
  <si>
    <t>10.200</t>
  </si>
  <si>
    <t>10.910</t>
  </si>
  <si>
    <t>09.210</t>
  </si>
  <si>
    <t>09.100</t>
  </si>
  <si>
    <t>09.810</t>
  </si>
  <si>
    <t>06.600</t>
  </si>
  <si>
    <t>04.510</t>
  </si>
  <si>
    <t>01.600</t>
  </si>
  <si>
    <t>01.890</t>
  </si>
  <si>
    <t>01.830</t>
  </si>
  <si>
    <t>01.720</t>
  </si>
  <si>
    <t>01.120</t>
  </si>
  <si>
    <t>01.330</t>
  </si>
  <si>
    <t>05.200</t>
  </si>
  <si>
    <t>10.120</t>
  </si>
  <si>
    <t xml:space="preserve"> - Iemaksas pašvaldību finanšu izlīdzināšanas fondā</t>
  </si>
  <si>
    <t>16.13.00.</t>
  </si>
  <si>
    <t>Atlīdzība</t>
  </si>
  <si>
    <t xml:space="preserve"> - Budžeta iestāžu ieņēmumi</t>
  </si>
  <si>
    <t>03.04.00.</t>
  </si>
  <si>
    <t>atalgojums</t>
  </si>
  <si>
    <t>16.16.00.</t>
  </si>
  <si>
    <t>04.01.00.</t>
  </si>
  <si>
    <t>16.04.02.</t>
  </si>
  <si>
    <t>16.01.01.</t>
  </si>
  <si>
    <t>16.02.01.</t>
  </si>
  <si>
    <t>Rīgas Izglītības un informatīvi metodiskais centrs</t>
  </si>
  <si>
    <t>Mērķdotācija pašvaldības autoceļiem un ielām</t>
  </si>
  <si>
    <t>Rīgas vides aizsardzības fonds</t>
  </si>
  <si>
    <t>Dzīvojamo māju atsavināšana</t>
  </si>
  <si>
    <t>04.08.00.</t>
  </si>
  <si>
    <t>05.09.00.</t>
  </si>
  <si>
    <t>05.10.00.</t>
  </si>
  <si>
    <t>05.11.00.</t>
  </si>
  <si>
    <t>01.03.00.</t>
  </si>
  <si>
    <t>Dalības maksa sabiedriskajās organizācijās</t>
  </si>
  <si>
    <t>04.730</t>
  </si>
  <si>
    <t>01.04.00.</t>
  </si>
  <si>
    <t>01.13.00.</t>
  </si>
  <si>
    <t>01.10.00.</t>
  </si>
  <si>
    <t>05.05.00.</t>
  </si>
  <si>
    <t>16.12.00.</t>
  </si>
  <si>
    <t>16.17.00.</t>
  </si>
  <si>
    <t>16.18.00.</t>
  </si>
  <si>
    <t>16.20.00.</t>
  </si>
  <si>
    <t>16.21.00.</t>
  </si>
  <si>
    <t>16.22.00.</t>
  </si>
  <si>
    <t>16.23.00.</t>
  </si>
  <si>
    <t>16.24.00.</t>
  </si>
  <si>
    <t>pedagogu algas no pašvaldības budžeta</t>
  </si>
  <si>
    <t>27.01.00.</t>
  </si>
  <si>
    <t>27.02.00.</t>
  </si>
  <si>
    <t>27.03.00.</t>
  </si>
  <si>
    <t>Sabiedrības integrācijas programma</t>
  </si>
  <si>
    <t>Transportbūvju speciālās inspekcijas</t>
  </si>
  <si>
    <t>05.08.00.</t>
  </si>
  <si>
    <t>Zvejas tiesību nomas limita piešķiršana</t>
  </si>
  <si>
    <t>Rīgas Sociālais dienests</t>
  </si>
  <si>
    <t>16.27.00.</t>
  </si>
  <si>
    <t>05.13.00.</t>
  </si>
  <si>
    <t>05.14.00.</t>
  </si>
  <si>
    <t>10.000</t>
  </si>
  <si>
    <t>33.01.00.</t>
  </si>
  <si>
    <t>04.900</t>
  </si>
  <si>
    <t>Gaisa monitoringa staciju darbības nodrošināšana</t>
  </si>
  <si>
    <t>04.230</t>
  </si>
  <si>
    <t>03.110</t>
  </si>
  <si>
    <t>Invalīdu pacēlāju uzstādīšana, apkope un remonts</t>
  </si>
  <si>
    <t>Rīgas patversme</t>
  </si>
  <si>
    <t>20.02.00.</t>
  </si>
  <si>
    <t>Mācību grāmatu un mācību līdzekļu iegāde</t>
  </si>
  <si>
    <t>atlīdzība no valsts budžeta transferta</t>
  </si>
  <si>
    <t xml:space="preserve"> - Valsts budžeta transferti</t>
  </si>
  <si>
    <t>Dotācija SIA "Rīgas meži"</t>
  </si>
  <si>
    <t>18.08.00.</t>
  </si>
  <si>
    <t>(09.211; 09.219)</t>
  </si>
  <si>
    <t>(10.400; 10.700)</t>
  </si>
  <si>
    <t>18.02.02.</t>
  </si>
  <si>
    <t>01.16.00.</t>
  </si>
  <si>
    <t>01.18.00.</t>
  </si>
  <si>
    <t>05.04.00.</t>
  </si>
  <si>
    <t>05.300</t>
  </si>
  <si>
    <t>Ūdens resursu uzraudzība un aizsardzība</t>
  </si>
  <si>
    <t>05.16.00.</t>
  </si>
  <si>
    <t>05.100</t>
  </si>
  <si>
    <t>05.17.00.</t>
  </si>
  <si>
    <t>05.400</t>
  </si>
  <si>
    <t>Asistenta pakalpojums personām ar invaliditāti</t>
  </si>
  <si>
    <t>Latvijas Lielo pilsētu asociācijai</t>
  </si>
  <si>
    <t>Vēlēšanu komisijas darbības nodrošināšana</t>
  </si>
  <si>
    <t>04.04.00.</t>
  </si>
  <si>
    <t>01.23.00.</t>
  </si>
  <si>
    <t>10.920</t>
  </si>
  <si>
    <t>Atlīdzība amatierkolektīvu vadītājiem un speciālistiem</t>
  </si>
  <si>
    <t xml:space="preserve"> - Pašvaldību budžetu transferti</t>
  </si>
  <si>
    <t xml:space="preserve"> - Uzturēšanas izdevumu transferti uz citiem budžetiem</t>
  </si>
  <si>
    <t>Latvijas Pašvaldību savienībai</t>
  </si>
  <si>
    <t>Dzīvnieku populācijas kontroles programma</t>
  </si>
  <si>
    <t>03.02.00.</t>
  </si>
  <si>
    <t>16.07.02.</t>
  </si>
  <si>
    <t>Datortehnikas iegādei</t>
  </si>
  <si>
    <t>01.14.00.</t>
  </si>
  <si>
    <t>Bioloģiskās daudzveidības uzturēšana</t>
  </si>
  <si>
    <t>Dotācija SIA "Rīgas Nacionālais zooloģiskais dārzs"</t>
  </si>
  <si>
    <t>Izglītības iestāžu audzēkņu ēdināšana</t>
  </si>
  <si>
    <t>speciālās diētas nodrošināšana audzēkņiem</t>
  </si>
  <si>
    <t>01.20.00.</t>
  </si>
  <si>
    <t>01.24.00.</t>
  </si>
  <si>
    <t>09.000</t>
  </si>
  <si>
    <t>(09.100; 09.211; 09.219)</t>
  </si>
  <si>
    <t>plāns</t>
  </si>
  <si>
    <t>(euro)</t>
  </si>
  <si>
    <t>3. pielikums</t>
  </si>
  <si>
    <t>biedrībai "Rīgas un Pierīgas pašvaldību apvienība "RĪGAS METROPOLE""</t>
  </si>
  <si>
    <t>Rīgas domes priekšsēdētājs</t>
  </si>
  <si>
    <t xml:space="preserve">Dotācija sociālo māju un atsevišķu sociālo </t>
  </si>
  <si>
    <t>dzīvokļu apsaimniekotājiem</t>
  </si>
  <si>
    <t>21.01.00.</t>
  </si>
  <si>
    <t>Rīgas valstspilsētas pašvaldības mūža pabalsts</t>
  </si>
  <si>
    <t>RĪGAS VALSTSPILSĒTAS PAŠVALDĪBAS PAMATBUDŽETS - KOPĀ</t>
  </si>
  <si>
    <t>Rīgas pilsētas infrastruktūras fonds</t>
  </si>
  <si>
    <t>Sabiedriskā transporta pakalpojumi Rīgas pilsētā</t>
  </si>
  <si>
    <t>Pilsētas transportbūvju uzturēšana</t>
  </si>
  <si>
    <t>Pilsētas ceļa zīmju uzturēšana</t>
  </si>
  <si>
    <t>Pilsētas ceļu horizontālā apzīmējuma uzturēšana</t>
  </si>
  <si>
    <t>Pilsētas apstādījumu uzturēšana un atjaunošana</t>
  </si>
  <si>
    <t>Pilsētas pasākumu noformējums</t>
  </si>
  <si>
    <t>Sociālie pabalsti Rīgas pilsētas iedzīvotājiem</t>
  </si>
  <si>
    <t>Pilsētas luksoforu uzturēšana</t>
  </si>
  <si>
    <t>Rīgas pilsētas līdzdalības budžeta programma</t>
  </si>
  <si>
    <t>04.430</t>
  </si>
  <si>
    <t>01.12.00.</t>
  </si>
  <si>
    <t>Apkaimju attīstības programma</t>
  </si>
  <si>
    <t>01.25.00.</t>
  </si>
  <si>
    <t>16.10.00.</t>
  </si>
  <si>
    <t xml:space="preserve"> - Uzturēšanas izdevumu transferti uz citiem budžetiem, t.sk.:</t>
  </si>
  <si>
    <t>Kultūras ministrijas padotībā esošās izglītības iestādes</t>
  </si>
  <si>
    <t xml:space="preserve"> - Kārtējie izdevumi - kopā, t.sk.:</t>
  </si>
  <si>
    <t>Kapsētu programma</t>
  </si>
  <si>
    <t>atalgojums no valsts budžeta transferta</t>
  </si>
  <si>
    <t>pedagogu algas no valsts budžeta transferta</t>
  </si>
  <si>
    <t>- Valsts budžeta transferti</t>
  </si>
  <si>
    <t>- Budžeta iestāžu ieņēmumi</t>
  </si>
  <si>
    <t>- Pašvaldību budžetu transferti</t>
  </si>
  <si>
    <t>- Kārtējie izdevumi, t.sk.:</t>
  </si>
  <si>
    <t>- Procentu izdevumi</t>
  </si>
  <si>
    <t>- Subsīdijas, dotācijas un sociālie pabalsti</t>
  </si>
  <si>
    <t>- Iemaksas pašvaldību finanšu izlīdzināšanas fondā</t>
  </si>
  <si>
    <t>- Uzturēšanas izdevumu transferti uz citiem budžetiem</t>
  </si>
  <si>
    <t xml:space="preserve"> - Neparedzētiem gadījumiem</t>
  </si>
  <si>
    <t xml:space="preserve"> - Līdzfinansējums programmai "Rīgas filmu fonds"</t>
  </si>
  <si>
    <t>Līdzfinansējums nekustamā īpašuma pieslēgšanai</t>
  </si>
  <si>
    <t>centralizētajai ūdensapgādes sistēmai vai centralizētajai</t>
  </si>
  <si>
    <t>kanalizācijas sistēmai</t>
  </si>
  <si>
    <t xml:space="preserve">Stihiskā nelaimē vai avārijā cietušas dzīvojamās </t>
  </si>
  <si>
    <t>telpas remonta pabalsts</t>
  </si>
  <si>
    <t xml:space="preserve">Zemes, uz kuras atrodas pašvaldības institūcijas, </t>
  </si>
  <si>
    <t>atpirkšana un nekustamā īpašuma iegāde pašvaldības</t>
  </si>
  <si>
    <t>izpildinstitūciju vajadzībām</t>
  </si>
  <si>
    <t>Pilsētas lietusūdens kanalizācijas sistēmas maģistrālo</t>
  </si>
  <si>
    <t>kolektoru un sūkņu staciju uzturēšana</t>
  </si>
  <si>
    <t>Pašvaldības īpašumā esošo dzīvojamo un nedzīvojamo</t>
  </si>
  <si>
    <t>telpu pārvaldīšana</t>
  </si>
  <si>
    <t>Departamenta padotībā esošo iestāžu darbinieku obligātās</t>
  </si>
  <si>
    <t>veselības pārbaudes un citi darba devēja izdevumi</t>
  </si>
  <si>
    <t>24.01.00.</t>
  </si>
  <si>
    <t>"Rīgas digitālā aģentūra"</t>
  </si>
  <si>
    <t xml:space="preserve"> - Dotācija Rīgas pašvaldības SIA "Rīgas satiksme"</t>
  </si>
  <si>
    <t>"Rīgas enerģētikas aģentūra"</t>
  </si>
  <si>
    <t>"Rīgas pieminekļu aģentūra"</t>
  </si>
  <si>
    <t>24. Rīgas valstspilsētas pašvaldības aģentūra</t>
  </si>
  <si>
    <t>"Rīgas investīciju un tūrisma aģentūra"</t>
  </si>
  <si>
    <t>ieņēmumu un izdevumu atšifrējums pa programmām</t>
  </si>
  <si>
    <t>Rīgas valstspilsētas pašvaldības Centrālā administrācija</t>
  </si>
  <si>
    <t>biedrībai "TTT-Rīga"</t>
  </si>
  <si>
    <t>apstiprinātais</t>
  </si>
  <si>
    <t>04.06.00.</t>
  </si>
  <si>
    <t>Vides pieejamības uzlabošana</t>
  </si>
  <si>
    <t>02.02.00.</t>
  </si>
  <si>
    <t>Ārtelpas labiekārtošana un uzturēšana un iekškvartālu,</t>
  </si>
  <si>
    <t>piebraucamo ceļu remonts</t>
  </si>
  <si>
    <t>Dabas stihiju un avāriju radīto postījumu novēršana</t>
  </si>
  <si>
    <t>Atkritumu apsaimniekošanas sistēmu uzturēšana</t>
  </si>
  <si>
    <t>t.sk.:</t>
  </si>
  <si>
    <t>Kapitālie izdevumi, t.sk.:</t>
  </si>
  <si>
    <t>Rīgas valstspilsētas pašvaldības Inovāciju fonds</t>
  </si>
  <si>
    <t>33. Rīgas valstspilsētas pašvaldības aģentūra</t>
  </si>
  <si>
    <t>27. Rīgas valstspilsētas pašvaldības</t>
  </si>
  <si>
    <t>23. Rīgas valstspilsētas pašvaldības aģentūra</t>
  </si>
  <si>
    <t>21. Rīgas valstspilsētas pašvaldības aģentūra</t>
  </si>
  <si>
    <t>20. Rīgas valstspilsētas pašvaldības aģentūra</t>
  </si>
  <si>
    <t>"Rīgas gaisma"</t>
  </si>
  <si>
    <t>16. Rīgas valstspilsētas pašvaldības</t>
  </si>
  <si>
    <t>Izglītības, kultūras un sporta departaments</t>
  </si>
  <si>
    <t>18. Rīgas valstspilsētas pašvaldības</t>
  </si>
  <si>
    <t>Labklājības departaments</t>
  </si>
  <si>
    <t>15. Rīgas valstspilsētas pašvaldības bāriņtiesa</t>
  </si>
  <si>
    <t>14. Rīgas valstspilsētas pašvaldības policija</t>
  </si>
  <si>
    <t>05. Rīgas valstspilsētas pašvaldības</t>
  </si>
  <si>
    <t>Mājokļu un vides departaments</t>
  </si>
  <si>
    <t>04. Rīgas valstspilsētas pašvaldības</t>
  </si>
  <si>
    <t>03. Rīgas valstspilsētas pašvaldības</t>
  </si>
  <si>
    <t>Īpašuma departaments</t>
  </si>
  <si>
    <t>Rīgas valstspilsētas pašvaldības Īpašuma departamenta</t>
  </si>
  <si>
    <t>nodrošinājums</t>
  </si>
  <si>
    <t>darbības un nekustamā īpašuma izmantošanas procesu</t>
  </si>
  <si>
    <t>02. Rīgas valstspilsētas pašvaldības</t>
  </si>
  <si>
    <t>Pilsētas attīstības departaments</t>
  </si>
  <si>
    <t>Rīgas valstspilsētas pašvaldības Finanšu departaments</t>
  </si>
  <si>
    <t>un Rīgas valstspilsētas pašvaldības Finanšu departaments</t>
  </si>
  <si>
    <t>01. Rīgas valstspilsētas pašvaldības</t>
  </si>
  <si>
    <t>Finanšu departaments</t>
  </si>
  <si>
    <t>Rīgas valstspilsētas pašvaldības 2024. gada pamatbudžeta</t>
  </si>
  <si>
    <t>V. Ķirsis</t>
  </si>
  <si>
    <t>Rīgas valstspilsētas pašvaldības</t>
  </si>
  <si>
    <t>Ārtelpas un mobilitātes departaments</t>
  </si>
  <si>
    <t>un mobilitātes departaments</t>
  </si>
  <si>
    <t>Rīgas valstspilsētas pašvaldības Ārtelpas</t>
  </si>
  <si>
    <t xml:space="preserve">Pilsētas velotransporta attīstības </t>
  </si>
  <si>
    <t>programmas nodrošinājums</t>
  </si>
  <si>
    <t>un vides departaments</t>
  </si>
  <si>
    <t>Rīgas valstspilsētas pašvaldības Mājokļu</t>
  </si>
  <si>
    <t>Pilsētas vides objektu uzturēšana un apsaimniekošana</t>
  </si>
  <si>
    <t>Rīgas valstspilsētas pašvaldības policija</t>
  </si>
  <si>
    <t>Rīgas valstspilsētas pašvaldības bāriņtiesa</t>
  </si>
  <si>
    <t>kultūras un sporta departaments</t>
  </si>
  <si>
    <t>Rīgas valstspilsētas pašvaldības Izglītības,</t>
  </si>
  <si>
    <t>pasākumiem un sporta organizācijām</t>
  </si>
  <si>
    <t>Konkursi par finansiālu atbalstu sporta</t>
  </si>
  <si>
    <t>Kultūras projektu finansēšanas konkursa programma</t>
  </si>
  <si>
    <t xml:space="preserve">Rīgas Bērnu, jauniešu un ģimeņu </t>
  </si>
  <si>
    <t>sociālā atbalsta centrs</t>
  </si>
  <si>
    <t>privatizācijas komisijas darbības nodrošināšana</t>
  </si>
  <si>
    <t xml:space="preserve">Dzīvojamo māju un dzīvokļu privatizācijas </t>
  </si>
  <si>
    <t>procesa tehniskā nodrošināšana</t>
  </si>
  <si>
    <t xml:space="preserve">Rīgas valstspilsētas pašvaldības aģentūra </t>
  </si>
  <si>
    <t>Rīgas valstspilsētas pašvaldības aģentūra</t>
  </si>
  <si>
    <t>veselības un ģimenes veselības veicināšana</t>
  </si>
  <si>
    <t>Veselības aprūpes pieejamības nodrošināšana,</t>
  </si>
  <si>
    <t xml:space="preserve">Atbalsts ģimenēm krīzē un bērnu </t>
  </si>
  <si>
    <t>uzturēšanās līgumorganizācijās</t>
  </si>
  <si>
    <t>Sociālie pakalpojumi dzīvesvietā Rīgas</t>
  </si>
  <si>
    <t>pilsētas iedzīvotājiem</t>
  </si>
  <si>
    <t>izglītības iestāžu pedagoģiskajiem darbiniekiem</t>
  </si>
  <si>
    <t>Pabalstu izmaksa Rīgas valstspilsētas pašvaldības</t>
  </si>
  <si>
    <t>Kultūras ministrijas dotācija pašvaldības izglītības iestāžu</t>
  </si>
  <si>
    <t>mūzikas un dejas programmu pedagogu darba samaksai</t>
  </si>
  <si>
    <t>un valsts sociālās apdrošināšanas obligātajām iemaksām</t>
  </si>
  <si>
    <t xml:space="preserve">Profesionālās ievirzes sporta izglītības </t>
  </si>
  <si>
    <t>programmu īstenošanai</t>
  </si>
  <si>
    <t>savstarpējie norēķini par izglītības pakalpojumiem</t>
  </si>
  <si>
    <t>Centralizēto pasākumu īstenošana un pašvaldību</t>
  </si>
  <si>
    <t xml:space="preserve">Pašvaldības līdzdalība Rīgas privātskolu akreditēto </t>
  </si>
  <si>
    <t xml:space="preserve">pamatizglītības un vispārējās vidējās izglītības </t>
  </si>
  <si>
    <t>programmu finansēšanā</t>
  </si>
  <si>
    <t>pirmsskolas izglītības programmu īstenošanai</t>
  </si>
  <si>
    <t>Pašvaldības finansējums privāto izglītības iestāžu</t>
  </si>
  <si>
    <t>ēku iegāde un rekonstrukcija</t>
  </si>
  <si>
    <t>Dzīvojamo māju (dzīvokļu) iegāde un izglītības iestāžu</t>
  </si>
  <si>
    <t>Līdzfinansējums kultūras pieminekļu saglabāšanai</t>
  </si>
  <si>
    <t>veikšanai un atjaunošanai</t>
  </si>
  <si>
    <t xml:space="preserve">Līdzfinansējums Eiropas Savienības fondiem </t>
  </si>
  <si>
    <t>un citiem projektiem</t>
  </si>
  <si>
    <t>Izdevumi neparedzētiem gadījumiem</t>
  </si>
  <si>
    <t>(Rīgas domes rezerves fonds)</t>
  </si>
  <si>
    <t>darbinieku veselības apdrošināšanas programma</t>
  </si>
  <si>
    <t>Rīgas valstspilsētas pašvaldības amatpersonu un</t>
  </si>
  <si>
    <t>- Saņemtā dotācija no vispārējiem ieņēmumiem</t>
  </si>
  <si>
    <t xml:space="preserve"> - Saņemtā dotācija no vispārējiem ieņēmumiem</t>
  </si>
  <si>
    <t>Rīgas attīstības programmas prioritātes un uzdevumi / ANO ilgtspējīgas attīstības mērķi (kods)</t>
  </si>
  <si>
    <t>P03 - 01 / ANO IAM 13</t>
  </si>
  <si>
    <t>P06 - 03 / ANO IAM 11</t>
  </si>
  <si>
    <t>P07 - 05 / ANO IAM 3</t>
  </si>
  <si>
    <t>P07 - 08 / ANO IAM 3</t>
  </si>
  <si>
    <t>P07 - 03 / ANO IAM 3</t>
  </si>
  <si>
    <t>P07 - 11 / ANO IAM 3</t>
  </si>
  <si>
    <t>P07 - 01 / ANO IAM 3</t>
  </si>
  <si>
    <t>P04 - 06 / ANO IAM 4</t>
  </si>
  <si>
    <t>P09 - 02 / ANO IAM 4</t>
  </si>
  <si>
    <t>P04 - 01 / ANO IAM 4</t>
  </si>
  <si>
    <t>P09 - 03 / ANO IAM 4</t>
  </si>
  <si>
    <t>P09 - 01 / ANO IAM 4</t>
  </si>
  <si>
    <t>P09 - 04 / ANO IAM 4</t>
  </si>
  <si>
    <t>P04 - 02 / ANO IAM 4</t>
  </si>
  <si>
    <t>P01 - 01 / ANO IAM 9</t>
  </si>
  <si>
    <t>P01 - 03 / ANO IAM 9</t>
  </si>
  <si>
    <t>P02 - 07 / ANO IAM 11</t>
  </si>
  <si>
    <t>P06 - 08 / ANO IAM 11</t>
  </si>
  <si>
    <t>P02 - 02 / ANO IAM 11</t>
  </si>
  <si>
    <t>P08 - 03 / ANO IAM 9</t>
  </si>
  <si>
    <t>P06 - 04 / ANO IAM 11</t>
  </si>
  <si>
    <t>P01 - 02 / ANO IAM 9</t>
  </si>
  <si>
    <t>P01 - 04 / ANO IAM 11</t>
  </si>
  <si>
    <t>P03 - 03 / ANO IAM 9</t>
  </si>
  <si>
    <t>P06 - 07 / ANO IAM 17</t>
  </si>
  <si>
    <t>P02 - 06 / ANO IAM 11</t>
  </si>
  <si>
    <t>P04 - 05 / ANO IAM 4</t>
  </si>
  <si>
    <t>P03 - 02 / ANO IAM 11</t>
  </si>
  <si>
    <t>P06 - 06 / ANO IAM 11</t>
  </si>
  <si>
    <t>P06 - 06 / ANO IAM 10</t>
  </si>
  <si>
    <t>P02 - 05 / ANO IAM 11</t>
  </si>
  <si>
    <t>P06 - 04 / ANO IAM 16</t>
  </si>
  <si>
    <t>P06 - 03 / ANO IAM 3</t>
  </si>
  <si>
    <t>P07 - 05 / ANO IAM 10</t>
  </si>
  <si>
    <t>P03 - 04 / ANO IAM 6</t>
  </si>
  <si>
    <t>P06 - 02 / ANO IAM 16</t>
  </si>
  <si>
    <t>P05 - 02 / ANO IAM 11</t>
  </si>
  <si>
    <t>P06 - 03 / ANO IAM 16</t>
  </si>
  <si>
    <t>P02 - 04 / ANO IAM 11</t>
  </si>
  <si>
    <t>P06 - 04 / ANO IAM 9</t>
  </si>
  <si>
    <t>P03 - 02 / ANO IAM 14</t>
  </si>
  <si>
    <t>P03 - 03 / ANO IAM 11</t>
  </si>
  <si>
    <t>P03 - 01 / ANO IAM 11</t>
  </si>
  <si>
    <t>P03 - 05 / ANO IAM 11</t>
  </si>
  <si>
    <t>P03 - 02 / ANO IAM 15</t>
  </si>
  <si>
    <t>P04 - 01 / ANO IAM 2</t>
  </si>
  <si>
    <t>P09 - 05 / ANO IAM 8</t>
  </si>
  <si>
    <t>P02 - 01 / ANO IAM 4</t>
  </si>
  <si>
    <t>P04 - 02 / ANO IAM  4</t>
  </si>
  <si>
    <t>P07 - 01 / ANO IAM 10</t>
  </si>
  <si>
    <t>P07 - 02 / ANO IAM 10</t>
  </si>
  <si>
    <t>P07 - 11 / ANO IAM 10</t>
  </si>
  <si>
    <t>P07 - 08 / ANO IAM 11</t>
  </si>
  <si>
    <t>P02 - 07 / ANO IAM 9</t>
  </si>
  <si>
    <t>P08 - 04 / ANO IAM 8</t>
  </si>
  <si>
    <t>2024. gada</t>
  </si>
  <si>
    <t>33.02.00.</t>
  </si>
  <si>
    <t>rīcības plāna ieviešana</t>
  </si>
  <si>
    <t>un civilās aizsardzības pasākumi</t>
  </si>
  <si>
    <t xml:space="preserve"> - civilās aizsardzības pasākumi</t>
  </si>
  <si>
    <t>01.11.00.</t>
  </si>
  <si>
    <t>un ekonomisko izaugsmi sekmējoši pasākumi</t>
  </si>
  <si>
    <t xml:space="preserve">Līdzfinansējums Rīgas kā Baltijas sporta metropoles </t>
  </si>
  <si>
    <t>atpazīstamības pasākumiem</t>
  </si>
  <si>
    <t>Rīgas Apkaimju iedzīvotāju centrs</t>
  </si>
  <si>
    <t>Ilgstspējīgas enerģētikas un klimata</t>
  </si>
  <si>
    <t>Dzīvojamo māju privatizācijas komisija</t>
  </si>
  <si>
    <t>Rīgas valstspilsētas pašvaldības Dzīvojamo māju</t>
  </si>
  <si>
    <t>5.-12. klašu audzēkņiem</t>
  </si>
  <si>
    <t>16.15.00.</t>
  </si>
  <si>
    <t xml:space="preserve">un dzīvojamo māju energoefektivitātes pasākumu </t>
  </si>
  <si>
    <t>vidējās profesionālās un profesionālās ievirzes mākslas,</t>
  </si>
  <si>
    <t>1.-4. klašu audzēkņiem</t>
  </si>
  <si>
    <t>pirmsskolas izglītības iestāžu audzēkņiem</t>
  </si>
  <si>
    <t xml:space="preserve"> - Saņemtā dotācija no vispārējiem ieņēmumiem, t.sk.:</t>
  </si>
  <si>
    <t xml:space="preserve"> - valsts budžeta līdzekļu atlikums uz 01.01.2024.</t>
  </si>
  <si>
    <t xml:space="preserve"> - pašvaldības dotācija</t>
  </si>
  <si>
    <t>Rīgas valstspilsētas pašvaldības konkurētspēju</t>
  </si>
  <si>
    <t>Rīgas domes 2024. gada 31. janvāra</t>
  </si>
  <si>
    <t>saistošajiem noteikumiem Nr. RD-24-257-sn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</si>
</sst>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</font>
    <font>
      <b/>
      <i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5" fillId="0" borderId="0" xfId="0" quotePrefix="1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3" fontId="3" fillId="0" borderId="0" xfId="0" applyNumberFormat="1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8" fillId="0" borderId="0" xfId="0" applyFont="1"/>
    <xf numFmtId="0" fontId="8" fillId="0" borderId="0" xfId="0" quotePrefix="1" applyFont="1" applyAlignment="1">
      <alignment horizontal="center"/>
    </xf>
    <xf numFmtId="3" fontId="8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18" fillId="0" borderId="0" xfId="0" applyFont="1"/>
    <xf numFmtId="3" fontId="18" fillId="0" borderId="0" xfId="0" applyNumberFormat="1" applyFont="1"/>
    <xf numFmtId="0" fontId="6" fillId="0" borderId="0" xfId="0" quotePrefix="1" applyFont="1"/>
    <xf numFmtId="3" fontId="6" fillId="0" borderId="0" xfId="0" applyNumberFormat="1" applyFont="1"/>
    <xf numFmtId="0" fontId="6" fillId="0" borderId="0" xfId="0" applyFont="1"/>
    <xf numFmtId="0" fontId="6" fillId="0" borderId="0" xfId="0" quotePrefix="1" applyFont="1"/>
    <xf numFmtId="3" fontId="6" fillId="0" borderId="0" xfId="0" applyNumberFormat="1" applyFont="1"/>
    <xf numFmtId="3" fontId="8" fillId="0" borderId="0" xfId="0" applyNumberFormat="1" applyFont="1"/>
    <xf numFmtId="3" fontId="3" fillId="0" borderId="0" xfId="0" applyNumberFormat="1" applyFont="1"/>
    <xf numFmtId="0" fontId="18" fillId="0" borderId="0" xfId="0" applyFont="1"/>
    <xf numFmtId="3" fontId="18" fillId="0" borderId="0" xfId="0" applyNumberFormat="1" applyFont="1"/>
    <xf numFmtId="0" fontId="17" fillId="0" borderId="0" xfId="0" applyFont="1"/>
    <xf numFmtId="3" fontId="16" fillId="0" borderId="0" xfId="0" applyNumberFormat="1" applyFont="1"/>
    <xf numFmtId="0" fontId="16" fillId="0" borderId="0" xfId="0" applyFont="1"/>
    <xf numFmtId="0" fontId="8" fillId="0" borderId="0" xfId="0" quotePrefix="1" applyFont="1"/>
    <xf numFmtId="0" fontId="2" fillId="0" borderId="0" xfId="0" applyFont="1" applyAlignment="1">
      <alignment horizontal="left" indent="2"/>
    </xf>
    <xf numFmtId="3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left" indent="3"/>
    </xf>
    <xf numFmtId="3" fontId="4" fillId="0" borderId="0" xfId="0" applyNumberFormat="1" applyFont="1"/>
    <xf numFmtId="0" fontId="4" fillId="0" borderId="0" xfId="0" applyFont="1"/>
    <xf numFmtId="0" fontId="14" fillId="0" borderId="0" xfId="0" applyFont="1"/>
    <xf numFmtId="0" fontId="2" fillId="0" borderId="0" xfId="0" applyFont="1" applyAlignment="1">
      <alignment horizontal="left" indent="2"/>
    </xf>
    <xf numFmtId="0" fontId="8" fillId="0" borderId="0" xfId="0" quotePrefix="1" applyFont="1"/>
    <xf numFmtId="0" fontId="11" fillId="0" borderId="0" xfId="0" applyFont="1"/>
    <xf numFmtId="3" fontId="11" fillId="0" borderId="0" xfId="0" applyNumberFormat="1" applyFont="1"/>
    <xf numFmtId="3" fontId="7" fillId="0" borderId="0" xfId="0" applyNumberFormat="1" applyFont="1"/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left" indent="3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5" fillId="0" borderId="0" xfId="0" applyFont="1"/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5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3" fontId="20" fillId="0" borderId="0" xfId="0" applyNumberFormat="1" applyFont="1"/>
    <xf numFmtId="0" fontId="9" fillId="0" borderId="0" xfId="0" applyFont="1"/>
    <xf numFmtId="0" fontId="20" fillId="0" borderId="0" xfId="0" applyFont="1"/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/>
    <xf numFmtId="3" fontId="2" fillId="0" borderId="0" xfId="0" applyNumberFormat="1" applyFont="1" applyFill="1"/>
    <xf numFmtId="3" fontId="4" fillId="0" borderId="0" xfId="0" applyNumberFormat="1" applyFont="1" applyFill="1"/>
    <xf numFmtId="0" fontId="3" fillId="0" borderId="0" xfId="0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Fill="1"/>
    <xf numFmtId="3" fontId="8" fillId="0" borderId="0" xfId="0" applyNumberFormat="1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/>
    <xf numFmtId="0" fontId="11" fillId="0" borderId="0" xfId="0" applyFont="1" applyFill="1"/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3"/>
    </xf>
    <xf numFmtId="0" fontId="7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indent="3"/>
    </xf>
    <xf numFmtId="0" fontId="4" fillId="0" borderId="0" xfId="0" applyFont="1" applyFill="1" applyAlignment="1">
      <alignment horizontal="left" indent="3"/>
    </xf>
    <xf numFmtId="0" fontId="4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2"/>
    </xf>
    <xf numFmtId="0" fontId="11" fillId="0" borderId="0" xfId="0" applyFont="1" applyFill="1" applyAlignment="1">
      <alignment horizontal="left" indent="3"/>
    </xf>
    <xf numFmtId="0" fontId="2" fillId="0" borderId="0" xfId="0" applyFont="1" applyFill="1"/>
    <xf numFmtId="0" fontId="5" fillId="0" borderId="0" xfId="0" applyFont="1" applyFill="1"/>
    <xf numFmtId="0" fontId="20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/>
    <xf numFmtId="3" fontId="14" fillId="0" borderId="0" xfId="0" applyNumberFormat="1" applyFont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3"/>
    </xf>
    <xf numFmtId="0" fontId="22" fillId="0" borderId="0" xfId="0" applyFont="1" applyAlignment="1">
      <alignment horizontal="center"/>
    </xf>
    <xf numFmtId="3" fontId="20" fillId="0" borderId="0" xfId="0" applyNumberFormat="1" applyFont="1"/>
    <xf numFmtId="0" fontId="14" fillId="0" borderId="0" xfId="0" quotePrefix="1" applyFont="1" applyAlignment="1">
      <alignment horizontal="center"/>
    </xf>
    <xf numFmtId="0" fontId="22" fillId="0" borderId="0" xfId="0" applyFont="1"/>
    <xf numFmtId="3" fontId="22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5" xfId="0" applyFont="1" applyFill="1" applyBorder="1"/>
    <xf numFmtId="0" fontId="8" fillId="0" borderId="7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8" xfId="0" applyFont="1" applyBorder="1"/>
    <xf numFmtId="3" fontId="14" fillId="0" borderId="8" xfId="0" applyNumberFormat="1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 applyFill="1"/>
    <xf numFmtId="3" fontId="6" fillId="0" borderId="0" xfId="0" applyNumberFormat="1" applyFont="1" applyFill="1"/>
    <xf numFmtId="0" fontId="19" fillId="0" borderId="0" xfId="0" applyFont="1" applyFill="1"/>
    <xf numFmtId="3" fontId="19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Fill="1"/>
    <xf numFmtId="3" fontId="11" fillId="0" borderId="0" xfId="0" applyNumberFormat="1" applyFont="1"/>
    <xf numFmtId="0" fontId="11" fillId="0" borderId="0" xfId="0" applyFont="1"/>
    <xf numFmtId="0" fontId="19" fillId="0" borderId="0" xfId="0" applyFont="1"/>
    <xf numFmtId="0" fontId="19" fillId="0" borderId="0" xfId="0" applyFont="1" applyFill="1"/>
    <xf numFmtId="3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20" fillId="0" borderId="0" xfId="0" applyFont="1" applyFill="1" applyAlignment="1">
      <alignment horizontal="center"/>
    </xf>
    <xf numFmtId="3" fontId="11" fillId="0" borderId="0" xfId="0" applyNumberFormat="1" applyFont="1" applyFill="1"/>
    <xf numFmtId="0" fontId="20" fillId="0" borderId="0" xfId="0" quotePrefix="1" applyFont="1" applyAlignment="1">
      <alignment horizontal="right"/>
    </xf>
    <xf numFmtId="0" fontId="12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24" fillId="0" borderId="0" xfId="0" applyNumberFormat="1" applyFont="1"/>
    <xf numFmtId="0" fontId="24" fillId="0" borderId="0" xfId="0" applyFont="1"/>
    <xf numFmtId="0" fontId="16" fillId="0" borderId="0" xfId="0" applyFont="1" applyFill="1" applyAlignment="1">
      <alignment horizontal="left" indent="2"/>
    </xf>
    <xf numFmtId="3" fontId="16" fillId="0" borderId="0" xfId="0" applyNumberFormat="1" applyFont="1" applyFill="1"/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2"/>
  <sheetViews>
    <sheetView tabSelected="1" workbookViewId="0"/>
  </sheetViews>
  <sheetFormatPr defaultRowHeight="12.75" x14ac:dyDescent="0.2"/>
  <cols>
    <col min="1" max="2" width="13.7109375" style="8" customWidth="1"/>
    <col min="3" max="3" width="59.7109375" style="8" customWidth="1"/>
    <col min="4" max="4" width="16.7109375" style="8" customWidth="1"/>
    <col min="5" max="16384" width="9.140625" style="8"/>
  </cols>
  <sheetData>
    <row r="1" spans="1:4" s="16" customFormat="1" ht="15" x14ac:dyDescent="0.25"/>
    <row r="2" spans="1:4" s="16" customFormat="1" ht="15" x14ac:dyDescent="0.25">
      <c r="D2" s="17" t="s">
        <v>209</v>
      </c>
    </row>
    <row r="3" spans="1:4" ht="15" x14ac:dyDescent="0.25">
      <c r="D3" s="89" t="s">
        <v>445</v>
      </c>
    </row>
    <row r="4" spans="1:4" ht="15" x14ac:dyDescent="0.25">
      <c r="D4" s="89" t="s">
        <v>446</v>
      </c>
    </row>
    <row r="5" spans="1:4" s="16" customFormat="1" ht="15" x14ac:dyDescent="0.25"/>
    <row r="6" spans="1:4" s="16" customFormat="1" ht="15" x14ac:dyDescent="0.25"/>
    <row r="7" spans="1:4" ht="20.25" x14ac:dyDescent="0.3">
      <c r="A7" s="192" t="s">
        <v>309</v>
      </c>
      <c r="B7" s="192"/>
      <c r="C7" s="192"/>
      <c r="D7" s="192"/>
    </row>
    <row r="8" spans="1:4" s="18" customFormat="1" ht="20.25" x14ac:dyDescent="0.3">
      <c r="A8" s="192" t="s">
        <v>269</v>
      </c>
      <c r="B8" s="192"/>
      <c r="C8" s="192"/>
      <c r="D8" s="192"/>
    </row>
    <row r="9" spans="1:4" s="16" customFormat="1" ht="15" x14ac:dyDescent="0.25">
      <c r="C9" s="19"/>
    </row>
    <row r="10" spans="1:4" s="16" customFormat="1" ht="15" x14ac:dyDescent="0.25">
      <c r="A10" s="21" t="s">
        <v>14</v>
      </c>
      <c r="B10" s="20" t="s">
        <v>15</v>
      </c>
      <c r="C10" s="141"/>
      <c r="D10" s="143" t="s">
        <v>422</v>
      </c>
    </row>
    <row r="11" spans="1:4" s="16" customFormat="1" ht="15" x14ac:dyDescent="0.25">
      <c r="A11" s="23" t="s">
        <v>16</v>
      </c>
      <c r="B11" s="22" t="s">
        <v>4</v>
      </c>
      <c r="C11" s="142" t="s">
        <v>0</v>
      </c>
      <c r="D11" s="144" t="s">
        <v>272</v>
      </c>
    </row>
    <row r="12" spans="1:4" s="16" customFormat="1" ht="15" x14ac:dyDescent="0.25">
      <c r="A12" s="23"/>
      <c r="B12" s="22" t="s">
        <v>17</v>
      </c>
      <c r="C12" s="147"/>
      <c r="D12" s="144" t="s">
        <v>207</v>
      </c>
    </row>
    <row r="13" spans="1:4" s="16" customFormat="1" ht="15" x14ac:dyDescent="0.25">
      <c r="A13" s="193" t="s">
        <v>366</v>
      </c>
      <c r="B13" s="194"/>
      <c r="C13" s="195"/>
      <c r="D13" s="148" t="s">
        <v>208</v>
      </c>
    </row>
    <row r="14" spans="1:4" s="16" customFormat="1" ht="15" x14ac:dyDescent="0.25">
      <c r="A14" s="107"/>
      <c r="B14" s="107"/>
      <c r="C14" s="107"/>
      <c r="D14" s="183"/>
    </row>
    <row r="15" spans="1:4" s="16" customFormat="1" ht="15" x14ac:dyDescent="0.25">
      <c r="A15" s="25"/>
      <c r="B15" s="25"/>
      <c r="C15" s="25"/>
      <c r="D15" s="25"/>
    </row>
    <row r="16" spans="1:4" s="16" customFormat="1" ht="15" x14ac:dyDescent="0.25">
      <c r="A16" s="25"/>
      <c r="B16" s="25"/>
      <c r="C16" s="25"/>
      <c r="D16" s="25"/>
    </row>
    <row r="17" spans="1:4" s="16" customFormat="1" ht="15" x14ac:dyDescent="0.25">
      <c r="A17" s="25"/>
      <c r="B17" s="25"/>
      <c r="C17" s="25"/>
      <c r="D17" s="25"/>
    </row>
    <row r="18" spans="1:4" s="27" customFormat="1" ht="18.75" x14ac:dyDescent="0.3">
      <c r="A18" s="191" t="s">
        <v>216</v>
      </c>
      <c r="B18" s="191"/>
      <c r="C18" s="191"/>
      <c r="D18" s="191"/>
    </row>
    <row r="19" spans="1:4" s="16" customFormat="1" ht="15" x14ac:dyDescent="0.25"/>
    <row r="20" spans="1:4" s="16" customFormat="1" ht="15" x14ac:dyDescent="0.25"/>
    <row r="21" spans="1:4" s="16" customFormat="1" ht="15" x14ac:dyDescent="0.25">
      <c r="D21" s="184"/>
    </row>
    <row r="22" spans="1:4" s="16" customFormat="1" ht="15" x14ac:dyDescent="0.25">
      <c r="D22" s="185"/>
    </row>
    <row r="23" spans="1:4" s="28" customFormat="1" ht="16.5" x14ac:dyDescent="0.25">
      <c r="C23" s="28" t="s">
        <v>78</v>
      </c>
      <c r="D23" s="29">
        <f>SUM(D25:D28)</f>
        <v>1545294056</v>
      </c>
    </row>
    <row r="24" spans="1:4" s="10" customFormat="1" ht="15" x14ac:dyDescent="0.25">
      <c r="D24" s="12"/>
    </row>
    <row r="25" spans="1:4" s="27" customFormat="1" ht="15.75" x14ac:dyDescent="0.25">
      <c r="C25" s="33" t="s">
        <v>364</v>
      </c>
      <c r="D25" s="31">
        <f>D75+D409+D450+D510+D615+'turpin iest 14_33'!D13+'turpin iest 14_33'!D30+'turpin iest 14_33'!D44+'turpin iest 14_33'!D475+'turpin iest 14_33'!D704+'turpin iest 14_33'!D750+'turpin iest 14_33'!D771+'turpin iest 14_33'!D809+'turpin iest 14_33'!D826+'turpin iest 14_33'!D876</f>
        <v>1159177748</v>
      </c>
    </row>
    <row r="26" spans="1:4" s="32" customFormat="1" ht="15.75" x14ac:dyDescent="0.25">
      <c r="C26" s="33" t="s">
        <v>238</v>
      </c>
      <c r="D26" s="34">
        <f>D76+D616+'turpin iest 14_33'!D45+'turpin iest 14_33'!D476+'turpin iest 14_33'!D772+'turpin iest 14_33'!D810</f>
        <v>348998609</v>
      </c>
    </row>
    <row r="27" spans="1:4" s="27" customFormat="1" ht="15.75" x14ac:dyDescent="0.25">
      <c r="C27" s="30" t="s">
        <v>239</v>
      </c>
      <c r="D27" s="31">
        <f>D77+D410+D451+D511+D617+'turpin iest 14_33'!D46+'turpin iest 14_33'!D477+'turpin iest 14_33'!D705+'turpin iest 14_33'!D751+'turpin iest 14_33'!D773+'turpin iest 14_33'!D811+'turpin iest 14_33'!D827+'turpin iest 14_33'!D877+'turpin iest 14_33'!D14</f>
        <v>28043824</v>
      </c>
    </row>
    <row r="28" spans="1:4" s="27" customFormat="1" ht="15.75" x14ac:dyDescent="0.25">
      <c r="C28" s="30" t="s">
        <v>240</v>
      </c>
      <c r="D28" s="31">
        <f>'turpin iest 14_33'!D47+'turpin iest 14_33'!D478</f>
        <v>9073875</v>
      </c>
    </row>
    <row r="29" spans="1:4" s="16" customFormat="1" ht="15" x14ac:dyDescent="0.25">
      <c r="D29" s="35"/>
    </row>
    <row r="30" spans="1:4" s="16" customFormat="1" ht="15" x14ac:dyDescent="0.25"/>
    <row r="31" spans="1:4" s="16" customFormat="1" ht="15" x14ac:dyDescent="0.25">
      <c r="D31" s="35"/>
    </row>
    <row r="32" spans="1:4" s="37" customFormat="1" ht="16.5" x14ac:dyDescent="0.25">
      <c r="C32" s="37" t="s">
        <v>3</v>
      </c>
      <c r="D32" s="38">
        <f>D34+D46</f>
        <v>1545294056</v>
      </c>
    </row>
    <row r="33" spans="3:4" s="41" customFormat="1" ht="12" x14ac:dyDescent="0.2">
      <c r="C33" s="39"/>
      <c r="D33" s="40"/>
    </row>
    <row r="34" spans="3:4" s="32" customFormat="1" ht="15.75" x14ac:dyDescent="0.25">
      <c r="C34" s="32" t="s">
        <v>2</v>
      </c>
      <c r="D34" s="34">
        <f>D35+D39+D40+D43+D44</f>
        <v>1260058233</v>
      </c>
    </row>
    <row r="35" spans="3:4" s="16" customFormat="1" ht="15" x14ac:dyDescent="0.25">
      <c r="C35" s="42" t="s">
        <v>241</v>
      </c>
      <c r="D35" s="35">
        <f>D80+D413+D454+D514+D620+'turpin iest 14_33'!D17+'turpin iest 14_33'!D33+'turpin iest 14_33'!D50+'turpin iest 14_33'!D481+'turpin iest 14_33'!D708+'turpin iest 14_33'!D754+'turpin iest 14_33'!D776+'turpin iest 14_33'!D814+'turpin iest 14_33'!D830+'turpin iest 14_33'!D880</f>
        <v>789252030</v>
      </c>
    </row>
    <row r="36" spans="3:4" s="45" customFormat="1" x14ac:dyDescent="0.2">
      <c r="C36" s="43" t="s">
        <v>114</v>
      </c>
      <c r="D36" s="44">
        <f>D81+D414+D455+D515+D621+'turpin iest 14_33'!D18+'turpin iest 14_33'!D34+'turpin iest 14_33'!D881+'turpin iest 14_33'!D831+'turpin iest 14_33'!D815+'turpin iest 14_33'!D777+'turpin iest 14_33'!D755+'turpin iest 14_33'!D709+'turpin iest 14_33'!D482+'turpin iest 14_33'!D51</f>
        <v>523220285</v>
      </c>
    </row>
    <row r="37" spans="3:4" s="48" customFormat="1" ht="12" x14ac:dyDescent="0.2">
      <c r="C37" s="46" t="s">
        <v>168</v>
      </c>
      <c r="D37" s="47">
        <f>'turpin iest 14_33'!D52+'turpin iest 14_33'!D483+'turpin iest 14_33'!D778</f>
        <v>189611169</v>
      </c>
    </row>
    <row r="38" spans="3:4" s="49" customFormat="1" x14ac:dyDescent="0.2">
      <c r="C38" s="43" t="s">
        <v>117</v>
      </c>
      <c r="D38" s="44">
        <f>D82+D415+D456+D516+D622+'turpin iest 14_33'!D19+'turpin iest 14_33'!D35+'turpin iest 14_33'!D882+'turpin iest 14_33'!D832+'turpin iest 14_33'!D816+'turpin iest 14_33'!D779+'turpin iest 14_33'!D756+'turpin iest 14_33'!D710+'turpin iest 14_33'!D484+'turpin iest 14_33'!D53</f>
        <v>410958059</v>
      </c>
    </row>
    <row r="39" spans="3:4" s="16" customFormat="1" ht="15" x14ac:dyDescent="0.25">
      <c r="C39" s="42" t="s">
        <v>242</v>
      </c>
      <c r="D39" s="35">
        <f>D83</f>
        <v>43763751</v>
      </c>
    </row>
    <row r="40" spans="3:4" s="16" customFormat="1" ht="15" x14ac:dyDescent="0.25">
      <c r="C40" s="42" t="s">
        <v>243</v>
      </c>
      <c r="D40" s="35">
        <f>D41+D42</f>
        <v>287655958</v>
      </c>
    </row>
    <row r="41" spans="3:4" x14ac:dyDescent="0.2">
      <c r="C41" s="50" t="s">
        <v>83</v>
      </c>
      <c r="D41" s="9">
        <f>D84+D457+D623+'turpin iest 14_33'!D56+'turpin iest 14_33'!D486+'turpin iest 14_33'!D757+'turpin iest 14_33'!D883</f>
        <v>174796837</v>
      </c>
    </row>
    <row r="42" spans="3:4" x14ac:dyDescent="0.2">
      <c r="C42" s="50" t="s">
        <v>86</v>
      </c>
      <c r="D42" s="9">
        <f>D85+D416+D624+'turpin iest 14_33'!D36+'turpin iest 14_33'!D487+'turpin iest 14_33'!D57</f>
        <v>112859121</v>
      </c>
    </row>
    <row r="43" spans="3:4" s="16" customFormat="1" ht="15" x14ac:dyDescent="0.25">
      <c r="C43" s="51" t="s">
        <v>244</v>
      </c>
      <c r="D43" s="35">
        <f>D86</f>
        <v>133352577</v>
      </c>
    </row>
    <row r="44" spans="3:4" s="16" customFormat="1" ht="15" x14ac:dyDescent="0.25">
      <c r="C44" s="42" t="s">
        <v>245</v>
      </c>
      <c r="D44" s="35">
        <f>D87+'turpin iest 14_33'!D58+'turpin iest 14_33'!D758</f>
        <v>6033917</v>
      </c>
    </row>
    <row r="45" spans="3:4" s="41" customFormat="1" ht="12" x14ac:dyDescent="0.2">
      <c r="D45" s="40"/>
    </row>
    <row r="46" spans="3:4" s="27" customFormat="1" ht="15.75" x14ac:dyDescent="0.25">
      <c r="C46" s="27" t="s">
        <v>82</v>
      </c>
      <c r="D46" s="31">
        <f>D88+D417+D458+D517+D625+'turpin iest 14_33'!D20+'turpin iest 14_33'!D884+'turpin iest 14_33'!D833+'turpin iest 14_33'!D817+'turpin iest 14_33'!D781+'turpin iest 14_33'!D759+'turpin iest 14_33'!D711+'turpin iest 14_33'!D488+'turpin iest 14_33'!D59</f>
        <v>285235823</v>
      </c>
    </row>
    <row r="47" spans="3:4" s="52" customFormat="1" ht="11.25" x14ac:dyDescent="0.2">
      <c r="D47" s="53"/>
    </row>
    <row r="48" spans="3:4" s="52" customFormat="1" ht="11.25" x14ac:dyDescent="0.2">
      <c r="D48" s="53"/>
    </row>
    <row r="49" spans="4:4" s="52" customFormat="1" ht="11.25" x14ac:dyDescent="0.2">
      <c r="D49" s="53"/>
    </row>
    <row r="50" spans="4:4" s="52" customFormat="1" ht="11.25" x14ac:dyDescent="0.2">
      <c r="D50" s="53"/>
    </row>
    <row r="51" spans="4:4" s="52" customFormat="1" ht="11.25" x14ac:dyDescent="0.2">
      <c r="D51" s="53"/>
    </row>
    <row r="52" spans="4:4" s="52" customFormat="1" ht="11.25" x14ac:dyDescent="0.2">
      <c r="D52" s="53"/>
    </row>
    <row r="53" spans="4:4" s="52" customFormat="1" ht="11.25" x14ac:dyDescent="0.2">
      <c r="D53" s="53"/>
    </row>
    <row r="54" spans="4:4" s="52" customFormat="1" ht="11.25" x14ac:dyDescent="0.2">
      <c r="D54" s="53"/>
    </row>
    <row r="55" spans="4:4" s="52" customFormat="1" ht="11.25" x14ac:dyDescent="0.2">
      <c r="D55" s="53"/>
    </row>
    <row r="56" spans="4:4" s="52" customFormat="1" ht="11.25" x14ac:dyDescent="0.2">
      <c r="D56" s="53"/>
    </row>
    <row r="57" spans="4:4" s="52" customFormat="1" ht="11.25" x14ac:dyDescent="0.2">
      <c r="D57" s="53"/>
    </row>
    <row r="58" spans="4:4" s="52" customFormat="1" ht="11.25" x14ac:dyDescent="0.2">
      <c r="D58" s="53"/>
    </row>
    <row r="59" spans="4:4" s="52" customFormat="1" ht="11.25" x14ac:dyDescent="0.2">
      <c r="D59" s="53"/>
    </row>
    <row r="60" spans="4:4" s="52" customFormat="1" ht="11.25" x14ac:dyDescent="0.2">
      <c r="D60" s="53"/>
    </row>
    <row r="61" spans="4:4" s="52" customFormat="1" ht="11.25" x14ac:dyDescent="0.2">
      <c r="D61" s="53"/>
    </row>
    <row r="62" spans="4:4" s="52" customFormat="1" ht="11.25" x14ac:dyDescent="0.2">
      <c r="D62" s="53"/>
    </row>
    <row r="63" spans="4:4" s="52" customFormat="1" ht="11.25" x14ac:dyDescent="0.2">
      <c r="D63" s="53"/>
    </row>
    <row r="64" spans="4:4" s="52" customFormat="1" ht="11.25" x14ac:dyDescent="0.2">
      <c r="D64" s="53"/>
    </row>
    <row r="65" spans="1:4" s="52" customFormat="1" ht="11.25" x14ac:dyDescent="0.2">
      <c r="D65" s="53"/>
    </row>
    <row r="66" spans="1:4" s="52" customFormat="1" ht="11.25" x14ac:dyDescent="0.2">
      <c r="D66" s="53"/>
    </row>
    <row r="67" spans="1:4" s="52" customFormat="1" ht="11.25" x14ac:dyDescent="0.2">
      <c r="D67" s="53"/>
    </row>
    <row r="68" spans="1:4" s="52" customFormat="1" ht="11.25" x14ac:dyDescent="0.2">
      <c r="D68" s="53"/>
    </row>
    <row r="69" spans="1:4" s="52" customFormat="1" ht="11.25" x14ac:dyDescent="0.2">
      <c r="D69" s="53"/>
    </row>
    <row r="70" spans="1:4" s="52" customFormat="1" ht="11.25" x14ac:dyDescent="0.2">
      <c r="D70" s="53"/>
    </row>
    <row r="71" spans="1:4" s="18" customFormat="1" ht="18.75" x14ac:dyDescent="0.3">
      <c r="C71" s="139" t="s">
        <v>307</v>
      </c>
      <c r="D71" s="54"/>
    </row>
    <row r="72" spans="1:4" s="18" customFormat="1" ht="18.75" x14ac:dyDescent="0.3">
      <c r="C72" s="139" t="s">
        <v>308</v>
      </c>
      <c r="D72" s="54"/>
    </row>
    <row r="73" spans="1:4" s="52" customFormat="1" ht="11.25" x14ac:dyDescent="0.2">
      <c r="A73" s="55"/>
      <c r="B73" s="55"/>
      <c r="C73" s="55"/>
      <c r="D73" s="53"/>
    </row>
    <row r="74" spans="1:4" s="2" customFormat="1" ht="15.75" x14ac:dyDescent="0.25">
      <c r="C74" s="2" t="s">
        <v>61</v>
      </c>
      <c r="D74" s="3">
        <f>SUM(D75:D77)</f>
        <v>664284675</v>
      </c>
    </row>
    <row r="75" spans="1:4" x14ac:dyDescent="0.2">
      <c r="C75" s="8" t="s">
        <v>365</v>
      </c>
      <c r="D75" s="9">
        <f>D94+D142+D155+D167+D179+D187+D242+D263+D284+D306+D351+D362+D372+D380+D392+D253+D274+D316+D232+D297+D220+D325+D208+D341+D199</f>
        <v>538054422</v>
      </c>
    </row>
    <row r="76" spans="1:4" s="45" customFormat="1" x14ac:dyDescent="0.2">
      <c r="C76" s="45" t="s">
        <v>169</v>
      </c>
      <c r="D76" s="44">
        <f>D221+D393+D170+D352+D363</f>
        <v>123742246</v>
      </c>
    </row>
    <row r="77" spans="1:4" x14ac:dyDescent="0.2">
      <c r="C77" s="8" t="s">
        <v>115</v>
      </c>
      <c r="D77" s="9">
        <f>D95+D394</f>
        <v>2488007</v>
      </c>
    </row>
    <row r="78" spans="1:4" s="2" customFormat="1" ht="15.75" x14ac:dyDescent="0.25">
      <c r="C78" s="2" t="s">
        <v>3</v>
      </c>
      <c r="D78" s="3">
        <f>D79+D88</f>
        <v>664284675</v>
      </c>
    </row>
    <row r="79" spans="1:4" s="16" customFormat="1" ht="15" x14ac:dyDescent="0.25">
      <c r="C79" s="16" t="s">
        <v>2</v>
      </c>
      <c r="D79" s="35">
        <f>D80+D83+D84+D86+D85+D87</f>
        <v>409793713</v>
      </c>
    </row>
    <row r="80" spans="1:4" x14ac:dyDescent="0.2">
      <c r="C80" s="8" t="s">
        <v>5</v>
      </c>
      <c r="D80" s="9">
        <f>D98+D158+D190+D245+D287+D309+D355+D383+D397+D145+D224+D256+D235+D211+D344</f>
        <v>72089286</v>
      </c>
    </row>
    <row r="81" spans="1:4" x14ac:dyDescent="0.2">
      <c r="C81" s="50" t="s">
        <v>114</v>
      </c>
      <c r="D81" s="9">
        <f>D99+D356+D398+D159+D257+D212+D191</f>
        <v>34628164</v>
      </c>
    </row>
    <row r="82" spans="1:4" x14ac:dyDescent="0.2">
      <c r="C82" s="56" t="s">
        <v>117</v>
      </c>
      <c r="D82" s="9">
        <f>D100+D357+D399+D160+D213+D192</f>
        <v>22282459</v>
      </c>
    </row>
    <row r="83" spans="1:4" x14ac:dyDescent="0.2">
      <c r="C83" s="8" t="s">
        <v>87</v>
      </c>
      <c r="D83" s="9">
        <f>D246</f>
        <v>43763751</v>
      </c>
    </row>
    <row r="84" spans="1:4" x14ac:dyDescent="0.2">
      <c r="C84" s="8" t="s">
        <v>83</v>
      </c>
      <c r="D84" s="9">
        <f>D173+D182+D300+D214+D345+D202</f>
        <v>158699038</v>
      </c>
    </row>
    <row r="85" spans="1:4" x14ac:dyDescent="0.2">
      <c r="C85" s="8" t="s">
        <v>86</v>
      </c>
      <c r="D85" s="9">
        <f>D101+D277+D319+D400</f>
        <v>221235</v>
      </c>
    </row>
    <row r="86" spans="1:4" x14ac:dyDescent="0.2">
      <c r="C86" s="45" t="s">
        <v>112</v>
      </c>
      <c r="D86" s="9">
        <f>D266</f>
        <v>133352577</v>
      </c>
    </row>
    <row r="87" spans="1:4" x14ac:dyDescent="0.2">
      <c r="C87" s="8" t="s">
        <v>192</v>
      </c>
      <c r="D87" s="9">
        <f>D401</f>
        <v>1667826</v>
      </c>
    </row>
    <row r="88" spans="1:4" s="16" customFormat="1" ht="15" x14ac:dyDescent="0.25">
      <c r="C88" s="16" t="s">
        <v>82</v>
      </c>
      <c r="D88" s="35">
        <f>D161+D225+D365+D374+D402+D193+D102+D327+D346+D236+D385</f>
        <v>254490962</v>
      </c>
    </row>
    <row r="89" spans="1:4" s="52" customFormat="1" ht="11.25" x14ac:dyDescent="0.2">
      <c r="D89" s="53"/>
    </row>
    <row r="90" spans="1:4" s="2" customFormat="1" ht="15.75" x14ac:dyDescent="0.25">
      <c r="A90" s="70" t="s">
        <v>18</v>
      </c>
      <c r="B90" s="1" t="s">
        <v>19</v>
      </c>
      <c r="C90" s="2" t="s">
        <v>270</v>
      </c>
      <c r="D90" s="3"/>
    </row>
    <row r="91" spans="1:4" s="2" customFormat="1" ht="15.75" x14ac:dyDescent="0.25">
      <c r="A91" s="189" t="s">
        <v>368</v>
      </c>
      <c r="B91" s="189"/>
      <c r="C91" s="2" t="s">
        <v>306</v>
      </c>
      <c r="D91" s="3"/>
    </row>
    <row r="92" spans="1:4" s="167" customFormat="1" ht="11.25" x14ac:dyDescent="0.2">
      <c r="A92" s="93"/>
      <c r="B92" s="93"/>
      <c r="D92" s="161"/>
    </row>
    <row r="93" spans="1:4" s="4" customFormat="1" ht="14.25" x14ac:dyDescent="0.2">
      <c r="C93" s="4" t="s">
        <v>61</v>
      </c>
      <c r="D93" s="6">
        <f>SUM(D94:D95)</f>
        <v>34207454</v>
      </c>
    </row>
    <row r="94" spans="1:4" x14ac:dyDescent="0.2">
      <c r="C94" s="8" t="s">
        <v>365</v>
      </c>
      <c r="D94" s="9">
        <f>D106+D118+D129</f>
        <v>34007513</v>
      </c>
    </row>
    <row r="95" spans="1:4" x14ac:dyDescent="0.2">
      <c r="C95" s="8" t="s">
        <v>115</v>
      </c>
      <c r="D95" s="44">
        <f>D107</f>
        <v>199941</v>
      </c>
    </row>
    <row r="96" spans="1:4" s="4" customFormat="1" ht="14.25" x14ac:dyDescent="0.2">
      <c r="C96" s="4" t="s">
        <v>3</v>
      </c>
      <c r="D96" s="6">
        <f>D97+D102</f>
        <v>34207454</v>
      </c>
    </row>
    <row r="97" spans="1:4" s="16" customFormat="1" ht="15" x14ac:dyDescent="0.25">
      <c r="C97" s="16" t="s">
        <v>2</v>
      </c>
      <c r="D97" s="35">
        <f>D98+D101</f>
        <v>33991454</v>
      </c>
    </row>
    <row r="98" spans="1:4" x14ac:dyDescent="0.2">
      <c r="C98" s="8" t="s">
        <v>5</v>
      </c>
      <c r="D98" s="9">
        <f>D110+D121+D132</f>
        <v>33985769</v>
      </c>
    </row>
    <row r="99" spans="1:4" x14ac:dyDescent="0.2">
      <c r="C99" s="50" t="s">
        <v>114</v>
      </c>
      <c r="D99" s="9">
        <f>D111+D122+D133</f>
        <v>26497881</v>
      </c>
    </row>
    <row r="100" spans="1:4" x14ac:dyDescent="0.2">
      <c r="C100" s="56" t="s">
        <v>117</v>
      </c>
      <c r="D100" s="9">
        <f>D112+D123+D134</f>
        <v>20347240</v>
      </c>
    </row>
    <row r="101" spans="1:4" x14ac:dyDescent="0.2">
      <c r="B101" s="57"/>
      <c r="C101" s="8" t="s">
        <v>86</v>
      </c>
      <c r="D101" s="9">
        <f>D113+D124</f>
        <v>5685</v>
      </c>
    </row>
    <row r="102" spans="1:4" s="16" customFormat="1" ht="15" x14ac:dyDescent="0.25">
      <c r="C102" s="16" t="s">
        <v>82</v>
      </c>
      <c r="D102" s="35">
        <f>D114+D125</f>
        <v>216000</v>
      </c>
    </row>
    <row r="103" spans="1:4" s="14" customFormat="1" x14ac:dyDescent="0.2">
      <c r="B103" s="45" t="s">
        <v>280</v>
      </c>
      <c r="D103" s="15"/>
    </row>
    <row r="104" spans="1:4" s="137" customFormat="1" ht="13.5" x14ac:dyDescent="0.25">
      <c r="A104" s="146" t="s">
        <v>18</v>
      </c>
      <c r="B104" s="136" t="s">
        <v>19</v>
      </c>
      <c r="C104" s="137" t="s">
        <v>270</v>
      </c>
      <c r="D104" s="138"/>
    </row>
    <row r="105" spans="1:4" s="137" customFormat="1" ht="13.5" x14ac:dyDescent="0.25">
      <c r="A105" s="196" t="s">
        <v>368</v>
      </c>
      <c r="B105" s="196"/>
      <c r="C105" s="137" t="s">
        <v>61</v>
      </c>
      <c r="D105" s="138">
        <f>SUM(D106:D107)</f>
        <v>18353508</v>
      </c>
    </row>
    <row r="106" spans="1:4" s="130" customFormat="1" x14ac:dyDescent="0.2">
      <c r="A106" s="146"/>
      <c r="C106" s="130" t="s">
        <v>365</v>
      </c>
      <c r="D106" s="131">
        <v>18153567</v>
      </c>
    </row>
    <row r="107" spans="1:4" s="130" customFormat="1" x14ac:dyDescent="0.2">
      <c r="A107" s="146"/>
      <c r="C107" s="130" t="s">
        <v>115</v>
      </c>
      <c r="D107" s="131">
        <v>199941</v>
      </c>
    </row>
    <row r="108" spans="1:4" s="137" customFormat="1" ht="13.5" x14ac:dyDescent="0.25">
      <c r="A108" s="134"/>
      <c r="C108" s="137" t="s">
        <v>3</v>
      </c>
      <c r="D108" s="138">
        <f>D109+D114</f>
        <v>18353508</v>
      </c>
    </row>
    <row r="109" spans="1:4" s="130" customFormat="1" x14ac:dyDescent="0.2">
      <c r="A109" s="146"/>
      <c r="C109" s="130" t="s">
        <v>2</v>
      </c>
      <c r="D109" s="131">
        <f>D110+D113</f>
        <v>18210308</v>
      </c>
    </row>
    <row r="110" spans="1:4" s="130" customFormat="1" x14ac:dyDescent="0.2">
      <c r="A110" s="146"/>
      <c r="C110" s="130" t="s">
        <v>5</v>
      </c>
      <c r="D110" s="131">
        <v>18207708</v>
      </c>
    </row>
    <row r="111" spans="1:4" s="130" customFormat="1" x14ac:dyDescent="0.2">
      <c r="A111" s="146"/>
      <c r="C111" s="132" t="s">
        <v>114</v>
      </c>
      <c r="D111" s="131">
        <v>12755878</v>
      </c>
    </row>
    <row r="112" spans="1:4" s="130" customFormat="1" x14ac:dyDescent="0.2">
      <c r="A112" s="146"/>
      <c r="C112" s="133" t="s">
        <v>117</v>
      </c>
      <c r="D112" s="131">
        <v>9834579</v>
      </c>
    </row>
    <row r="113" spans="1:4" s="130" customFormat="1" ht="13.5" x14ac:dyDescent="0.25">
      <c r="A113" s="146"/>
      <c r="B113" s="134"/>
      <c r="C113" s="130" t="s">
        <v>86</v>
      </c>
      <c r="D113" s="131">
        <v>2600</v>
      </c>
    </row>
    <row r="114" spans="1:4" s="130" customFormat="1" x14ac:dyDescent="0.2">
      <c r="A114" s="146"/>
      <c r="C114" s="130" t="s">
        <v>82</v>
      </c>
      <c r="D114" s="131">
        <v>143200</v>
      </c>
    </row>
    <row r="115" spans="1:4" s="96" customFormat="1" ht="11.25" x14ac:dyDescent="0.2">
      <c r="A115" s="93"/>
      <c r="D115" s="135"/>
    </row>
    <row r="116" spans="1:4" s="137" customFormat="1" ht="13.5" x14ac:dyDescent="0.25">
      <c r="A116" s="146" t="s">
        <v>18</v>
      </c>
      <c r="B116" s="136" t="s">
        <v>19</v>
      </c>
      <c r="C116" s="137" t="s">
        <v>305</v>
      </c>
      <c r="D116" s="138"/>
    </row>
    <row r="117" spans="1:4" s="137" customFormat="1" ht="13.5" x14ac:dyDescent="0.25">
      <c r="A117" s="196" t="s">
        <v>368</v>
      </c>
      <c r="B117" s="196"/>
      <c r="C117" s="137" t="s">
        <v>61</v>
      </c>
      <c r="D117" s="138">
        <f>SUM(D118:D118)</f>
        <v>12332326</v>
      </c>
    </row>
    <row r="118" spans="1:4" s="130" customFormat="1" x14ac:dyDescent="0.2">
      <c r="A118" s="146"/>
      <c r="C118" s="130" t="s">
        <v>365</v>
      </c>
      <c r="D118" s="131">
        <v>12332326</v>
      </c>
    </row>
    <row r="119" spans="1:4" s="137" customFormat="1" ht="13.5" x14ac:dyDescent="0.25">
      <c r="A119" s="134"/>
      <c r="C119" s="137" t="s">
        <v>3</v>
      </c>
      <c r="D119" s="138">
        <f>D120+D125</f>
        <v>12332326</v>
      </c>
    </row>
    <row r="120" spans="1:4" s="130" customFormat="1" x14ac:dyDescent="0.2">
      <c r="A120" s="146"/>
      <c r="C120" s="130" t="s">
        <v>2</v>
      </c>
      <c r="D120" s="131">
        <f>D121+D124</f>
        <v>12259526</v>
      </c>
    </row>
    <row r="121" spans="1:4" s="130" customFormat="1" x14ac:dyDescent="0.2">
      <c r="A121" s="146"/>
      <c r="C121" s="130" t="s">
        <v>5</v>
      </c>
      <c r="D121" s="131">
        <v>12256441</v>
      </c>
    </row>
    <row r="122" spans="1:4" s="130" customFormat="1" x14ac:dyDescent="0.2">
      <c r="A122" s="146"/>
      <c r="C122" s="132" t="s">
        <v>114</v>
      </c>
      <c r="D122" s="131">
        <v>10245413</v>
      </c>
    </row>
    <row r="123" spans="1:4" s="130" customFormat="1" x14ac:dyDescent="0.2">
      <c r="A123" s="146"/>
      <c r="C123" s="133" t="s">
        <v>117</v>
      </c>
      <c r="D123" s="131">
        <v>7806475</v>
      </c>
    </row>
    <row r="124" spans="1:4" s="130" customFormat="1" ht="13.5" x14ac:dyDescent="0.25">
      <c r="A124" s="146"/>
      <c r="B124" s="134"/>
      <c r="C124" s="130" t="s">
        <v>86</v>
      </c>
      <c r="D124" s="131">
        <v>3085</v>
      </c>
    </row>
    <row r="125" spans="1:4" s="130" customFormat="1" x14ac:dyDescent="0.2">
      <c r="A125" s="146"/>
      <c r="C125" s="130" t="s">
        <v>82</v>
      </c>
      <c r="D125" s="131">
        <v>72800</v>
      </c>
    </row>
    <row r="126" spans="1:4" s="14" customFormat="1" ht="11.25" x14ac:dyDescent="0.2">
      <c r="A126" s="77"/>
      <c r="D126" s="15"/>
    </row>
    <row r="127" spans="1:4" s="137" customFormat="1" ht="13.5" x14ac:dyDescent="0.25">
      <c r="A127" s="146" t="s">
        <v>18</v>
      </c>
      <c r="B127" s="136" t="s">
        <v>19</v>
      </c>
      <c r="C127" s="137" t="s">
        <v>431</v>
      </c>
      <c r="D127" s="138"/>
    </row>
    <row r="128" spans="1:4" s="137" customFormat="1" ht="13.5" x14ac:dyDescent="0.25">
      <c r="A128" s="197" t="s">
        <v>368</v>
      </c>
      <c r="B128" s="197"/>
      <c r="C128" s="137" t="s">
        <v>61</v>
      </c>
      <c r="D128" s="138">
        <f>SUM(D129:D129)</f>
        <v>3521620</v>
      </c>
    </row>
    <row r="129" spans="1:4" s="130" customFormat="1" x14ac:dyDescent="0.2">
      <c r="A129" s="146"/>
      <c r="C129" s="130" t="s">
        <v>365</v>
      </c>
      <c r="D129" s="131">
        <v>3521620</v>
      </c>
    </row>
    <row r="130" spans="1:4" s="137" customFormat="1" ht="13.5" x14ac:dyDescent="0.25">
      <c r="A130" s="134"/>
      <c r="C130" s="137" t="s">
        <v>3</v>
      </c>
      <c r="D130" s="138">
        <f>D131</f>
        <v>3521620</v>
      </c>
    </row>
    <row r="131" spans="1:4" s="130" customFormat="1" x14ac:dyDescent="0.2">
      <c r="A131" s="146"/>
      <c r="C131" s="130" t="s">
        <v>2</v>
      </c>
      <c r="D131" s="131">
        <f>D132</f>
        <v>3521620</v>
      </c>
    </row>
    <row r="132" spans="1:4" s="130" customFormat="1" x14ac:dyDescent="0.2">
      <c r="A132" s="146"/>
      <c r="C132" s="130" t="s">
        <v>5</v>
      </c>
      <c r="D132" s="131">
        <v>3521620</v>
      </c>
    </row>
    <row r="133" spans="1:4" s="130" customFormat="1" x14ac:dyDescent="0.2">
      <c r="A133" s="146"/>
      <c r="C133" s="132" t="s">
        <v>114</v>
      </c>
      <c r="D133" s="131">
        <v>3496590</v>
      </c>
    </row>
    <row r="134" spans="1:4" s="130" customFormat="1" x14ac:dyDescent="0.2">
      <c r="A134" s="146"/>
      <c r="C134" s="133" t="s">
        <v>117</v>
      </c>
      <c r="D134" s="131">
        <v>2706186</v>
      </c>
    </row>
    <row r="135" spans="1:4" s="52" customFormat="1" ht="11.25" x14ac:dyDescent="0.2">
      <c r="A135" s="77"/>
      <c r="D135" s="53"/>
    </row>
    <row r="136" spans="1:4" s="52" customFormat="1" ht="11.25" x14ac:dyDescent="0.2">
      <c r="A136" s="77"/>
      <c r="D136" s="53"/>
    </row>
    <row r="137" spans="1:4" s="52" customFormat="1" ht="11.25" x14ac:dyDescent="0.2">
      <c r="A137" s="77"/>
      <c r="D137" s="53"/>
    </row>
    <row r="138" spans="1:4" s="52" customFormat="1" ht="11.25" x14ac:dyDescent="0.2">
      <c r="A138" s="77"/>
      <c r="D138" s="53"/>
    </row>
    <row r="139" spans="1:4" s="45" customFormat="1" ht="15.75" x14ac:dyDescent="0.25">
      <c r="A139" s="70" t="s">
        <v>131</v>
      </c>
      <c r="B139" s="1" t="s">
        <v>104</v>
      </c>
      <c r="C139" s="2" t="s">
        <v>132</v>
      </c>
      <c r="D139" s="44"/>
    </row>
    <row r="140" spans="1:4" s="52" customFormat="1" ht="15" x14ac:dyDescent="0.25">
      <c r="A140" s="189" t="s">
        <v>391</v>
      </c>
      <c r="B140" s="189"/>
      <c r="C140" s="167"/>
      <c r="D140" s="53"/>
    </row>
    <row r="141" spans="1:4" s="58" customFormat="1" ht="14.25" x14ac:dyDescent="0.2">
      <c r="C141" s="58" t="s">
        <v>61</v>
      </c>
      <c r="D141" s="36">
        <f>D142</f>
        <v>531144</v>
      </c>
    </row>
    <row r="142" spans="1:4" x14ac:dyDescent="0.2">
      <c r="A142" s="80"/>
      <c r="B142" s="57"/>
      <c r="C142" s="8" t="s">
        <v>365</v>
      </c>
      <c r="D142" s="9">
        <v>531144</v>
      </c>
    </row>
    <row r="143" spans="1:4" s="58" customFormat="1" ht="14.25" x14ac:dyDescent="0.2">
      <c r="A143" s="62"/>
      <c r="B143" s="59"/>
      <c r="C143" s="58" t="s">
        <v>3</v>
      </c>
      <c r="D143" s="36">
        <f>D144</f>
        <v>531144</v>
      </c>
    </row>
    <row r="144" spans="1:4" s="10" customFormat="1" ht="15" x14ac:dyDescent="0.25">
      <c r="A144" s="25"/>
      <c r="B144" s="25"/>
      <c r="C144" s="10" t="s">
        <v>2</v>
      </c>
      <c r="D144" s="12">
        <f>D145</f>
        <v>531144</v>
      </c>
    </row>
    <row r="145" spans="1:4" x14ac:dyDescent="0.2">
      <c r="A145" s="80"/>
      <c r="B145" s="57"/>
      <c r="C145" s="8" t="s">
        <v>5</v>
      </c>
      <c r="D145" s="9">
        <f>SUM(D146:D149)</f>
        <v>531144</v>
      </c>
    </row>
    <row r="146" spans="1:4" x14ac:dyDescent="0.2">
      <c r="A146" s="80"/>
      <c r="B146" s="57"/>
      <c r="C146" s="60" t="s">
        <v>185</v>
      </c>
      <c r="D146" s="47">
        <v>20000</v>
      </c>
    </row>
    <row r="147" spans="1:4" x14ac:dyDescent="0.2">
      <c r="A147" s="80"/>
      <c r="B147" s="57"/>
      <c r="C147" s="60" t="s">
        <v>193</v>
      </c>
      <c r="D147" s="47">
        <v>71144</v>
      </c>
    </row>
    <row r="148" spans="1:4" x14ac:dyDescent="0.2">
      <c r="A148" s="80"/>
      <c r="B148" s="57"/>
      <c r="C148" s="120" t="s">
        <v>210</v>
      </c>
      <c r="D148" s="47">
        <v>40000</v>
      </c>
    </row>
    <row r="149" spans="1:4" x14ac:dyDescent="0.2">
      <c r="A149" s="80"/>
      <c r="B149" s="57"/>
      <c r="C149" s="60" t="s">
        <v>271</v>
      </c>
      <c r="D149" s="47">
        <v>400000</v>
      </c>
    </row>
    <row r="150" spans="1:4" s="14" customFormat="1" ht="11.25" x14ac:dyDescent="0.2">
      <c r="A150" s="77"/>
      <c r="D150" s="15"/>
    </row>
    <row r="151" spans="1:4" s="52" customFormat="1" ht="11.25" x14ac:dyDescent="0.2">
      <c r="A151" s="77"/>
      <c r="D151" s="53"/>
    </row>
    <row r="152" spans="1:4" s="45" customFormat="1" ht="15.75" x14ac:dyDescent="0.25">
      <c r="A152" s="70" t="s">
        <v>134</v>
      </c>
      <c r="B152" s="177"/>
      <c r="C152" s="2" t="s">
        <v>217</v>
      </c>
      <c r="D152" s="3"/>
    </row>
    <row r="153" spans="1:4" s="52" customFormat="1" ht="15" x14ac:dyDescent="0.25">
      <c r="A153" s="190" t="s">
        <v>392</v>
      </c>
      <c r="B153" s="190"/>
      <c r="C153" s="167"/>
      <c r="D153" s="161"/>
    </row>
    <row r="154" spans="1:4" s="45" customFormat="1" ht="14.25" x14ac:dyDescent="0.2">
      <c r="C154" s="4" t="s">
        <v>61</v>
      </c>
      <c r="D154" s="6">
        <f>SUM(D155:D155)</f>
        <v>4889461</v>
      </c>
    </row>
    <row r="155" spans="1:4" s="45" customFormat="1" x14ac:dyDescent="0.2">
      <c r="A155" s="80"/>
      <c r="B155" s="8"/>
      <c r="C155" s="45" t="s">
        <v>365</v>
      </c>
      <c r="D155" s="9">
        <v>4889461</v>
      </c>
    </row>
    <row r="156" spans="1:4" s="45" customFormat="1" ht="14.25" x14ac:dyDescent="0.2">
      <c r="A156" s="62"/>
      <c r="B156" s="4"/>
      <c r="C156" s="4" t="s">
        <v>3</v>
      </c>
      <c r="D156" s="6">
        <f>D157+D161</f>
        <v>4889461</v>
      </c>
    </row>
    <row r="157" spans="1:4" s="45" customFormat="1" ht="15" x14ac:dyDescent="0.25">
      <c r="A157" s="25"/>
      <c r="B157" s="16"/>
      <c r="C157" s="16" t="s">
        <v>2</v>
      </c>
      <c r="D157" s="35">
        <f>D158</f>
        <v>1479811</v>
      </c>
    </row>
    <row r="158" spans="1:4" s="45" customFormat="1" x14ac:dyDescent="0.2">
      <c r="A158" s="80"/>
      <c r="B158" s="8"/>
      <c r="C158" s="8" t="s">
        <v>5</v>
      </c>
      <c r="D158" s="104">
        <v>1479811</v>
      </c>
    </row>
    <row r="159" spans="1:4" s="45" customFormat="1" x14ac:dyDescent="0.2">
      <c r="A159" s="80"/>
      <c r="B159" s="8"/>
      <c r="C159" s="50" t="s">
        <v>114</v>
      </c>
      <c r="D159" s="9">
        <v>14126</v>
      </c>
    </row>
    <row r="160" spans="1:4" s="45" customFormat="1" x14ac:dyDescent="0.2">
      <c r="A160" s="80"/>
      <c r="B160" s="8"/>
      <c r="C160" s="56" t="s">
        <v>117</v>
      </c>
      <c r="D160" s="9">
        <v>11383</v>
      </c>
    </row>
    <row r="161" spans="1:4" s="45" customFormat="1" ht="15" x14ac:dyDescent="0.25">
      <c r="A161" s="25"/>
      <c r="B161" s="16"/>
      <c r="C161" s="16" t="s">
        <v>82</v>
      </c>
      <c r="D161" s="35">
        <v>3409650</v>
      </c>
    </row>
    <row r="162" spans="1:4" s="14" customFormat="1" ht="11.25" x14ac:dyDescent="0.2">
      <c r="A162" s="77"/>
      <c r="D162" s="15"/>
    </row>
    <row r="163" spans="1:4" s="52" customFormat="1" ht="11.25" x14ac:dyDescent="0.2">
      <c r="A163" s="77"/>
      <c r="D163" s="53"/>
    </row>
    <row r="164" spans="1:4" ht="15.75" x14ac:dyDescent="0.25">
      <c r="A164" s="70" t="s">
        <v>63</v>
      </c>
      <c r="B164" s="1" t="s">
        <v>103</v>
      </c>
      <c r="C164" s="2" t="s">
        <v>218</v>
      </c>
      <c r="D164" s="3"/>
    </row>
    <row r="165" spans="1:4" s="52" customFormat="1" ht="15" x14ac:dyDescent="0.25">
      <c r="A165" s="189" t="s">
        <v>381</v>
      </c>
      <c r="B165" s="189"/>
      <c r="C165" s="167"/>
      <c r="D165" s="161"/>
    </row>
    <row r="166" spans="1:4" ht="14.25" x14ac:dyDescent="0.2">
      <c r="C166" s="4" t="s">
        <v>61</v>
      </c>
      <c r="D166" s="6">
        <f>D167+D170</f>
        <v>154889021</v>
      </c>
    </row>
    <row r="167" spans="1:4" x14ac:dyDescent="0.2">
      <c r="A167" s="80"/>
      <c r="B167" s="57"/>
      <c r="C167" s="45" t="s">
        <v>441</v>
      </c>
      <c r="D167" s="9">
        <f>D168+D169</f>
        <v>140936901</v>
      </c>
    </row>
    <row r="168" spans="1:4" s="48" customFormat="1" ht="12" x14ac:dyDescent="0.2">
      <c r="A168" s="82"/>
      <c r="B168" s="64"/>
      <c r="C168" s="65" t="s">
        <v>443</v>
      </c>
      <c r="D168" s="105">
        <v>140127597</v>
      </c>
    </row>
    <row r="169" spans="1:4" s="63" customFormat="1" ht="12" x14ac:dyDescent="0.2">
      <c r="A169" s="82"/>
      <c r="B169" s="64"/>
      <c r="C169" s="65" t="s">
        <v>442</v>
      </c>
      <c r="D169" s="105">
        <v>809304</v>
      </c>
    </row>
    <row r="170" spans="1:4" s="45" customFormat="1" x14ac:dyDescent="0.2">
      <c r="A170" s="80"/>
      <c r="B170" s="66"/>
      <c r="C170" s="45" t="s">
        <v>169</v>
      </c>
      <c r="D170" s="44">
        <v>13952120</v>
      </c>
    </row>
    <row r="171" spans="1:4" ht="14.25" x14ac:dyDescent="0.2">
      <c r="A171" s="62"/>
      <c r="B171" s="62"/>
      <c r="C171" s="4" t="s">
        <v>3</v>
      </c>
      <c r="D171" s="6">
        <f>D172</f>
        <v>154889021</v>
      </c>
    </row>
    <row r="172" spans="1:4" s="16" customFormat="1" ht="15" x14ac:dyDescent="0.25">
      <c r="A172" s="25"/>
      <c r="B172" s="62"/>
      <c r="C172" s="16" t="s">
        <v>2</v>
      </c>
      <c r="D172" s="35">
        <f>D173</f>
        <v>154889021</v>
      </c>
    </row>
    <row r="173" spans="1:4" x14ac:dyDescent="0.2">
      <c r="A173" s="80"/>
      <c r="B173" s="57"/>
      <c r="C173" s="8" t="s">
        <v>264</v>
      </c>
      <c r="D173" s="9">
        <v>154889021</v>
      </c>
    </row>
    <row r="174" spans="1:4" s="14" customFormat="1" ht="11.25" x14ac:dyDescent="0.2">
      <c r="A174" s="77"/>
      <c r="D174" s="15"/>
    </row>
    <row r="175" spans="1:4" s="52" customFormat="1" ht="11.25" x14ac:dyDescent="0.2">
      <c r="A175" s="77"/>
      <c r="D175" s="53"/>
    </row>
    <row r="176" spans="1:4" ht="15.75" x14ac:dyDescent="0.25">
      <c r="A176" s="70" t="s">
        <v>20</v>
      </c>
      <c r="B176" s="1" t="s">
        <v>88</v>
      </c>
      <c r="C176" s="2" t="s">
        <v>200</v>
      </c>
      <c r="D176" s="3"/>
    </row>
    <row r="177" spans="1:4" s="52" customFormat="1" ht="15" x14ac:dyDescent="0.25">
      <c r="A177" s="189" t="s">
        <v>393</v>
      </c>
      <c r="B177" s="189"/>
      <c r="C177" s="167"/>
      <c r="D177" s="161"/>
    </row>
    <row r="178" spans="1:4" ht="14.25" x14ac:dyDescent="0.2">
      <c r="C178" s="4" t="s">
        <v>61</v>
      </c>
      <c r="D178" s="6">
        <f>D179</f>
        <v>1463344</v>
      </c>
    </row>
    <row r="179" spans="1:4" x14ac:dyDescent="0.2">
      <c r="A179" s="80"/>
      <c r="C179" s="45" t="s">
        <v>365</v>
      </c>
      <c r="D179" s="9">
        <v>1463344</v>
      </c>
    </row>
    <row r="180" spans="1:4" ht="14.25" x14ac:dyDescent="0.2">
      <c r="A180" s="62"/>
      <c r="B180" s="4"/>
      <c r="C180" s="4" t="s">
        <v>3</v>
      </c>
      <c r="D180" s="6">
        <f>D181</f>
        <v>1463344</v>
      </c>
    </row>
    <row r="181" spans="1:4" s="16" customFormat="1" ht="15" x14ac:dyDescent="0.25">
      <c r="A181" s="25"/>
      <c r="C181" s="16" t="s">
        <v>2</v>
      </c>
      <c r="D181" s="35">
        <f>D182</f>
        <v>1463344</v>
      </c>
    </row>
    <row r="182" spans="1:4" x14ac:dyDescent="0.2">
      <c r="A182" s="80"/>
      <c r="C182" s="8" t="s">
        <v>83</v>
      </c>
      <c r="D182" s="9">
        <v>1463344</v>
      </c>
    </row>
    <row r="183" spans="1:4" s="52" customFormat="1" ht="11.25" x14ac:dyDescent="0.2">
      <c r="A183" s="77"/>
      <c r="D183" s="53"/>
    </row>
    <row r="184" spans="1:4" s="45" customFormat="1" ht="15.75" x14ac:dyDescent="0.25">
      <c r="A184" s="70" t="s">
        <v>136</v>
      </c>
      <c r="B184" s="1" t="s">
        <v>91</v>
      </c>
      <c r="C184" s="2" t="s">
        <v>125</v>
      </c>
      <c r="D184" s="3"/>
    </row>
    <row r="185" spans="1:4" s="52" customFormat="1" ht="15" x14ac:dyDescent="0.25">
      <c r="A185" s="189" t="s">
        <v>394</v>
      </c>
      <c r="B185" s="189"/>
      <c r="C185" s="167"/>
      <c r="D185" s="161"/>
    </row>
    <row r="186" spans="1:4" s="45" customFormat="1" ht="14.25" x14ac:dyDescent="0.2">
      <c r="C186" s="4" t="s">
        <v>61</v>
      </c>
      <c r="D186" s="158">
        <f>SUM(D187:D187)</f>
        <v>1152604</v>
      </c>
    </row>
    <row r="187" spans="1:4" s="45" customFormat="1" x14ac:dyDescent="0.2">
      <c r="A187" s="80"/>
      <c r="B187" s="8"/>
      <c r="C187" s="45" t="s">
        <v>365</v>
      </c>
      <c r="D187" s="104">
        <v>1152604</v>
      </c>
    </row>
    <row r="188" spans="1:4" s="45" customFormat="1" ht="14.25" x14ac:dyDescent="0.2">
      <c r="A188" s="62"/>
      <c r="B188" s="4"/>
      <c r="C188" s="4" t="s">
        <v>3</v>
      </c>
      <c r="D188" s="158">
        <f>D189+D193</f>
        <v>1152604</v>
      </c>
    </row>
    <row r="189" spans="1:4" s="45" customFormat="1" ht="15" x14ac:dyDescent="0.25">
      <c r="A189" s="25"/>
      <c r="B189" s="16"/>
      <c r="C189" s="16" t="s">
        <v>2</v>
      </c>
      <c r="D189" s="109">
        <f>D190</f>
        <v>719967</v>
      </c>
    </row>
    <row r="190" spans="1:4" s="45" customFormat="1" x14ac:dyDescent="0.2">
      <c r="A190" s="80"/>
      <c r="B190" s="8"/>
      <c r="C190" s="8" t="s">
        <v>5</v>
      </c>
      <c r="D190" s="104">
        <v>719967</v>
      </c>
    </row>
    <row r="191" spans="1:4" s="45" customFormat="1" x14ac:dyDescent="0.2">
      <c r="A191" s="80"/>
      <c r="B191" s="8"/>
      <c r="C191" s="50" t="s">
        <v>114</v>
      </c>
      <c r="D191" s="104">
        <v>39000</v>
      </c>
    </row>
    <row r="192" spans="1:4" s="45" customFormat="1" x14ac:dyDescent="0.2">
      <c r="A192" s="80"/>
      <c r="B192" s="8"/>
      <c r="C192" s="56" t="s">
        <v>117</v>
      </c>
      <c r="D192" s="104">
        <v>31282</v>
      </c>
    </row>
    <row r="193" spans="1:4" s="45" customFormat="1" ht="15" x14ac:dyDescent="0.25">
      <c r="A193" s="25"/>
      <c r="B193" s="16"/>
      <c r="C193" s="16" t="s">
        <v>82</v>
      </c>
      <c r="D193" s="109">
        <v>432637</v>
      </c>
    </row>
    <row r="194" spans="1:4" s="52" customFormat="1" ht="11.25" x14ac:dyDescent="0.2">
      <c r="A194" s="77"/>
      <c r="D194" s="113"/>
    </row>
    <row r="195" spans="1:4" s="45" customFormat="1" ht="15.75" x14ac:dyDescent="0.25">
      <c r="A195" s="70" t="s">
        <v>427</v>
      </c>
      <c r="B195" s="91" t="s">
        <v>88</v>
      </c>
      <c r="C195" s="75" t="s">
        <v>444</v>
      </c>
      <c r="D195" s="159"/>
    </row>
    <row r="196" spans="1:4" s="45" customFormat="1" ht="15.75" x14ac:dyDescent="0.25">
      <c r="A196" s="188" t="s">
        <v>413</v>
      </c>
      <c r="B196" s="188"/>
      <c r="C196" s="75" t="s">
        <v>428</v>
      </c>
      <c r="D196" s="159"/>
    </row>
    <row r="197" spans="1:4" s="52" customFormat="1" ht="11.25" x14ac:dyDescent="0.2">
      <c r="A197" s="93"/>
      <c r="B197" s="93"/>
      <c r="C197" s="167"/>
      <c r="D197" s="174"/>
    </row>
    <row r="198" spans="1:4" s="45" customFormat="1" ht="14.25" x14ac:dyDescent="0.2">
      <c r="C198" s="58" t="s">
        <v>61</v>
      </c>
      <c r="D198" s="36">
        <f>D199</f>
        <v>740000</v>
      </c>
    </row>
    <row r="199" spans="1:4" s="45" customFormat="1" x14ac:dyDescent="0.2">
      <c r="A199" s="80"/>
      <c r="C199" s="45" t="s">
        <v>365</v>
      </c>
      <c r="D199" s="44">
        <v>740000</v>
      </c>
    </row>
    <row r="200" spans="1:4" s="45" customFormat="1" ht="14.25" x14ac:dyDescent="0.2">
      <c r="A200" s="62"/>
      <c r="B200" s="58"/>
      <c r="C200" s="58" t="s">
        <v>3</v>
      </c>
      <c r="D200" s="36">
        <f>D201</f>
        <v>740000</v>
      </c>
    </row>
    <row r="201" spans="1:4" s="45" customFormat="1" ht="15" x14ac:dyDescent="0.25">
      <c r="A201" s="25"/>
      <c r="B201" s="16"/>
      <c r="C201" s="16" t="s">
        <v>2</v>
      </c>
      <c r="D201" s="35">
        <f>D202</f>
        <v>740000</v>
      </c>
    </row>
    <row r="202" spans="1:4" s="45" customFormat="1" x14ac:dyDescent="0.2">
      <c r="A202" s="80"/>
      <c r="C202" s="45" t="s">
        <v>83</v>
      </c>
      <c r="D202" s="44">
        <v>740000</v>
      </c>
    </row>
    <row r="203" spans="1:4" s="52" customFormat="1" ht="11.25" x14ac:dyDescent="0.2">
      <c r="A203" s="77"/>
      <c r="D203" s="113"/>
    </row>
    <row r="204" spans="1:4" s="52" customFormat="1" ht="11.25" x14ac:dyDescent="0.2">
      <c r="A204" s="77"/>
      <c r="D204" s="113"/>
    </row>
    <row r="205" spans="1:4" s="45" customFormat="1" ht="15.75" x14ac:dyDescent="0.25">
      <c r="A205" s="70" t="s">
        <v>228</v>
      </c>
      <c r="B205" s="1" t="s">
        <v>88</v>
      </c>
      <c r="C205" s="2" t="s">
        <v>150</v>
      </c>
      <c r="D205" s="159"/>
    </row>
    <row r="206" spans="1:4" s="52" customFormat="1" ht="15" x14ac:dyDescent="0.25">
      <c r="A206" s="189" t="s">
        <v>396</v>
      </c>
      <c r="B206" s="189"/>
      <c r="C206" s="167"/>
      <c r="D206" s="174"/>
    </row>
    <row r="207" spans="1:4" s="45" customFormat="1" ht="14.25" x14ac:dyDescent="0.2">
      <c r="C207" s="4" t="s">
        <v>61</v>
      </c>
      <c r="D207" s="36">
        <f>D208</f>
        <v>541690</v>
      </c>
    </row>
    <row r="208" spans="1:4" s="45" customFormat="1" x14ac:dyDescent="0.2">
      <c r="A208" s="80"/>
      <c r="B208" s="8"/>
      <c r="C208" s="45" t="s">
        <v>365</v>
      </c>
      <c r="D208" s="44">
        <v>541690</v>
      </c>
    </row>
    <row r="209" spans="1:4" s="45" customFormat="1" ht="14.25" x14ac:dyDescent="0.2">
      <c r="A209" s="62"/>
      <c r="B209" s="4"/>
      <c r="C209" s="4" t="s">
        <v>3</v>
      </c>
      <c r="D209" s="36">
        <f>D210</f>
        <v>541690</v>
      </c>
    </row>
    <row r="210" spans="1:4" s="45" customFormat="1" ht="15" x14ac:dyDescent="0.25">
      <c r="A210" s="25"/>
      <c r="B210" s="16"/>
      <c r="C210" s="16" t="s">
        <v>2</v>
      </c>
      <c r="D210" s="12">
        <f>D211+D214</f>
        <v>541690</v>
      </c>
    </row>
    <row r="211" spans="1:4" s="45" customFormat="1" x14ac:dyDescent="0.2">
      <c r="A211" s="80"/>
      <c r="B211" s="8"/>
      <c r="C211" s="8" t="s">
        <v>5</v>
      </c>
      <c r="D211" s="44">
        <v>165593</v>
      </c>
    </row>
    <row r="212" spans="1:4" s="45" customFormat="1" x14ac:dyDescent="0.2">
      <c r="A212" s="80"/>
      <c r="B212" s="8"/>
      <c r="C212" s="50" t="s">
        <v>114</v>
      </c>
      <c r="D212" s="44">
        <v>6641</v>
      </c>
    </row>
    <row r="213" spans="1:4" s="45" customFormat="1" x14ac:dyDescent="0.2">
      <c r="A213" s="80"/>
      <c r="B213" s="8"/>
      <c r="C213" s="56" t="s">
        <v>117</v>
      </c>
      <c r="D213" s="44">
        <v>5374</v>
      </c>
    </row>
    <row r="214" spans="1:4" x14ac:dyDescent="0.2">
      <c r="A214" s="80"/>
      <c r="C214" s="8" t="s">
        <v>83</v>
      </c>
      <c r="D214" s="44">
        <v>376097</v>
      </c>
    </row>
    <row r="215" spans="1:4" s="52" customFormat="1" ht="11.25" x14ac:dyDescent="0.2">
      <c r="A215" s="77"/>
    </row>
    <row r="216" spans="1:4" s="52" customFormat="1" ht="11.25" x14ac:dyDescent="0.2">
      <c r="A216" s="77"/>
    </row>
    <row r="217" spans="1:4" s="45" customFormat="1" ht="15.75" x14ac:dyDescent="0.25">
      <c r="A217" s="70" t="s">
        <v>135</v>
      </c>
      <c r="B217" s="1" t="s">
        <v>103</v>
      </c>
      <c r="C217" s="2" t="s">
        <v>124</v>
      </c>
      <c r="D217" s="3"/>
    </row>
    <row r="218" spans="1:4" s="52" customFormat="1" ht="15" x14ac:dyDescent="0.25">
      <c r="A218" s="189" t="s">
        <v>382</v>
      </c>
      <c r="B218" s="189"/>
      <c r="C218" s="167"/>
      <c r="D218" s="161"/>
    </row>
    <row r="219" spans="1:4" s="45" customFormat="1" ht="14.25" x14ac:dyDescent="0.2">
      <c r="C219" s="4" t="s">
        <v>61</v>
      </c>
      <c r="D219" s="6">
        <f>D221+D220</f>
        <v>14481188</v>
      </c>
    </row>
    <row r="220" spans="1:4" s="45" customFormat="1" x14ac:dyDescent="0.2">
      <c r="A220" s="80"/>
      <c r="B220" s="8"/>
      <c r="C220" s="45" t="s">
        <v>365</v>
      </c>
      <c r="D220" s="9">
        <v>2216385</v>
      </c>
    </row>
    <row r="221" spans="1:4" s="45" customFormat="1" x14ac:dyDescent="0.2">
      <c r="A221" s="80"/>
      <c r="C221" s="45" t="s">
        <v>169</v>
      </c>
      <c r="D221" s="44">
        <v>12264803</v>
      </c>
    </row>
    <row r="222" spans="1:4" s="45" customFormat="1" ht="14.25" x14ac:dyDescent="0.2">
      <c r="A222" s="62"/>
      <c r="B222" s="4"/>
      <c r="C222" s="4" t="s">
        <v>3</v>
      </c>
      <c r="D222" s="6">
        <f>D225+D223</f>
        <v>14481188</v>
      </c>
    </row>
    <row r="223" spans="1:4" s="45" customFormat="1" ht="15" x14ac:dyDescent="0.25">
      <c r="A223" s="25"/>
      <c r="B223" s="16"/>
      <c r="C223" s="16" t="s">
        <v>2</v>
      </c>
      <c r="D223" s="35">
        <f>D224</f>
        <v>6767249</v>
      </c>
    </row>
    <row r="224" spans="1:4" s="45" customFormat="1" x14ac:dyDescent="0.2">
      <c r="A224" s="80"/>
      <c r="B224" s="8"/>
      <c r="C224" s="8" t="s">
        <v>1</v>
      </c>
      <c r="D224" s="104">
        <v>6767249</v>
      </c>
    </row>
    <row r="225" spans="1:4" s="45" customFormat="1" ht="15" x14ac:dyDescent="0.25">
      <c r="A225" s="25"/>
      <c r="B225" s="16"/>
      <c r="C225" s="16" t="s">
        <v>82</v>
      </c>
      <c r="D225" s="35">
        <v>7713939</v>
      </c>
    </row>
    <row r="226" spans="1:4" s="52" customFormat="1" ht="11.25" x14ac:dyDescent="0.2">
      <c r="A226" s="77"/>
      <c r="D226" s="53"/>
    </row>
    <row r="227" spans="1:4" s="52" customFormat="1" ht="11.25" x14ac:dyDescent="0.2">
      <c r="A227" s="77"/>
      <c r="D227" s="53"/>
    </row>
    <row r="228" spans="1:4" s="45" customFormat="1" ht="15.75" x14ac:dyDescent="0.25">
      <c r="A228" s="70" t="s">
        <v>198</v>
      </c>
      <c r="B228" s="1" t="s">
        <v>102</v>
      </c>
      <c r="C228" s="2" t="s">
        <v>276</v>
      </c>
      <c r="D228" s="3"/>
    </row>
    <row r="229" spans="1:4" s="45" customFormat="1" ht="15.75" x14ac:dyDescent="0.25">
      <c r="A229" s="189" t="s">
        <v>397</v>
      </c>
      <c r="B229" s="189"/>
      <c r="C229" s="2" t="s">
        <v>277</v>
      </c>
      <c r="D229" s="3"/>
    </row>
    <row r="230" spans="1:4" s="166" customFormat="1" ht="11.25" x14ac:dyDescent="0.2">
      <c r="A230" s="162"/>
      <c r="B230" s="162"/>
      <c r="C230" s="170"/>
      <c r="D230" s="169"/>
    </row>
    <row r="231" spans="1:4" s="45" customFormat="1" ht="14.25" x14ac:dyDescent="0.2">
      <c r="A231" s="62"/>
      <c r="B231" s="4"/>
      <c r="C231" s="4" t="s">
        <v>61</v>
      </c>
      <c r="D231" s="6">
        <f>SUM(D232:D232)</f>
        <v>6011951</v>
      </c>
    </row>
    <row r="232" spans="1:4" s="45" customFormat="1" x14ac:dyDescent="0.2">
      <c r="A232" s="80"/>
      <c r="B232" s="8"/>
      <c r="C232" s="45" t="s">
        <v>365</v>
      </c>
      <c r="D232" s="9">
        <v>6011951</v>
      </c>
    </row>
    <row r="233" spans="1:4" s="45" customFormat="1" ht="14.25" x14ac:dyDescent="0.2">
      <c r="A233" s="62"/>
      <c r="B233" s="4"/>
      <c r="C233" s="4" t="s">
        <v>3</v>
      </c>
      <c r="D233" s="6">
        <f>D234+D236</f>
        <v>6011951</v>
      </c>
    </row>
    <row r="234" spans="1:4" s="45" customFormat="1" ht="15" x14ac:dyDescent="0.25">
      <c r="A234" s="25"/>
      <c r="B234" s="16"/>
      <c r="C234" s="16" t="s">
        <v>2</v>
      </c>
      <c r="D234" s="35">
        <f>D235</f>
        <v>5911951</v>
      </c>
    </row>
    <row r="235" spans="1:4" s="45" customFormat="1" x14ac:dyDescent="0.2">
      <c r="A235" s="80"/>
      <c r="B235" s="8"/>
      <c r="C235" s="8" t="s">
        <v>1</v>
      </c>
      <c r="D235" s="9">
        <v>5911951</v>
      </c>
    </row>
    <row r="236" spans="1:4" s="45" customFormat="1" ht="15" x14ac:dyDescent="0.25">
      <c r="A236" s="80"/>
      <c r="B236" s="8"/>
      <c r="C236" s="108" t="s">
        <v>82</v>
      </c>
      <c r="D236" s="109">
        <v>100000</v>
      </c>
    </row>
    <row r="237" spans="1:4" s="52" customFormat="1" ht="11.25" x14ac:dyDescent="0.2">
      <c r="A237" s="77"/>
      <c r="D237" s="53"/>
    </row>
    <row r="238" spans="1:4" s="52" customFormat="1" ht="11.25" x14ac:dyDescent="0.2">
      <c r="A238" s="77"/>
      <c r="D238" s="53"/>
    </row>
    <row r="239" spans="1:4" ht="15.75" x14ac:dyDescent="0.25">
      <c r="A239" s="70" t="s">
        <v>21</v>
      </c>
      <c r="B239" s="1" t="s">
        <v>107</v>
      </c>
      <c r="C239" s="2" t="s">
        <v>50</v>
      </c>
      <c r="D239" s="3"/>
    </row>
    <row r="240" spans="1:4" s="52" customFormat="1" ht="15" x14ac:dyDescent="0.25">
      <c r="A240" s="189" t="s">
        <v>398</v>
      </c>
      <c r="B240" s="189"/>
      <c r="C240" s="167"/>
      <c r="D240" s="161"/>
    </row>
    <row r="241" spans="1:4" ht="14.25" x14ac:dyDescent="0.2">
      <c r="C241" s="4" t="s">
        <v>61</v>
      </c>
      <c r="D241" s="6">
        <f>D242</f>
        <v>43981514</v>
      </c>
    </row>
    <row r="242" spans="1:4" x14ac:dyDescent="0.2">
      <c r="A242" s="80"/>
      <c r="C242" s="45" t="s">
        <v>365</v>
      </c>
      <c r="D242" s="9">
        <v>43981514</v>
      </c>
    </row>
    <row r="243" spans="1:4" ht="14.25" x14ac:dyDescent="0.2">
      <c r="A243" s="62"/>
      <c r="B243" s="4"/>
      <c r="C243" s="4" t="s">
        <v>3</v>
      </c>
      <c r="D243" s="6">
        <f>D244</f>
        <v>43981514</v>
      </c>
    </row>
    <row r="244" spans="1:4" s="16" customFormat="1" ht="15" x14ac:dyDescent="0.25">
      <c r="A244" s="25"/>
      <c r="C244" s="16" t="s">
        <v>2</v>
      </c>
      <c r="D244" s="35">
        <f>D246+D245</f>
        <v>43981514</v>
      </c>
    </row>
    <row r="245" spans="1:4" x14ac:dyDescent="0.2">
      <c r="A245" s="80"/>
      <c r="C245" s="8" t="s">
        <v>1</v>
      </c>
      <c r="D245" s="9">
        <v>217763</v>
      </c>
    </row>
    <row r="246" spans="1:4" x14ac:dyDescent="0.2">
      <c r="A246" s="80"/>
      <c r="C246" s="8" t="s">
        <v>87</v>
      </c>
      <c r="D246" s="9">
        <v>43763751</v>
      </c>
    </row>
    <row r="247" spans="1:4" s="52" customFormat="1" ht="11.25" x14ac:dyDescent="0.2">
      <c r="A247" s="77"/>
      <c r="D247" s="53"/>
    </row>
    <row r="248" spans="1:4" s="52" customFormat="1" ht="11.25" x14ac:dyDescent="0.2">
      <c r="A248" s="77"/>
      <c r="D248" s="53"/>
    </row>
    <row r="249" spans="1:4" ht="15.75" x14ac:dyDescent="0.25">
      <c r="A249" s="70" t="s">
        <v>175</v>
      </c>
      <c r="B249" s="1" t="s">
        <v>92</v>
      </c>
      <c r="C249" s="2" t="s">
        <v>363</v>
      </c>
      <c r="D249" s="3"/>
    </row>
    <row r="250" spans="1:4" ht="15.75" x14ac:dyDescent="0.25">
      <c r="A250" s="189" t="s">
        <v>399</v>
      </c>
      <c r="B250" s="189"/>
      <c r="C250" s="2" t="s">
        <v>362</v>
      </c>
      <c r="D250" s="3"/>
    </row>
    <row r="251" spans="1:4" s="52" customFormat="1" ht="11.25" x14ac:dyDescent="0.2">
      <c r="A251" s="93"/>
      <c r="B251" s="93"/>
      <c r="C251" s="167"/>
      <c r="D251" s="161"/>
    </row>
    <row r="252" spans="1:4" ht="14.25" x14ac:dyDescent="0.2">
      <c r="A252" s="62"/>
      <c r="B252" s="4"/>
      <c r="C252" s="4" t="s">
        <v>61</v>
      </c>
      <c r="D252" s="6">
        <f>D253</f>
        <v>5733450</v>
      </c>
    </row>
    <row r="253" spans="1:4" x14ac:dyDescent="0.2">
      <c r="A253" s="80"/>
      <c r="C253" s="45" t="s">
        <v>365</v>
      </c>
      <c r="D253" s="9">
        <v>5733450</v>
      </c>
    </row>
    <row r="254" spans="1:4" ht="14.25" x14ac:dyDescent="0.2">
      <c r="A254" s="62"/>
      <c r="B254" s="4"/>
      <c r="C254" s="4" t="s">
        <v>3</v>
      </c>
      <c r="D254" s="6">
        <f>D255</f>
        <v>5733450</v>
      </c>
    </row>
    <row r="255" spans="1:4" ht="15" x14ac:dyDescent="0.25">
      <c r="A255" s="25"/>
      <c r="B255" s="16"/>
      <c r="C255" s="16" t="s">
        <v>2</v>
      </c>
      <c r="D255" s="35">
        <f>D256</f>
        <v>5733450</v>
      </c>
    </row>
    <row r="256" spans="1:4" x14ac:dyDescent="0.2">
      <c r="A256" s="80"/>
      <c r="C256" s="8" t="s">
        <v>5</v>
      </c>
      <c r="D256" s="9">
        <v>5733450</v>
      </c>
    </row>
    <row r="257" spans="1:4" x14ac:dyDescent="0.2">
      <c r="A257" s="80"/>
      <c r="C257" s="50" t="s">
        <v>114</v>
      </c>
      <c r="D257" s="9">
        <v>5733450</v>
      </c>
    </row>
    <row r="258" spans="1:4" s="14" customFormat="1" ht="11.25" x14ac:dyDescent="0.2">
      <c r="A258" s="77"/>
      <c r="D258" s="15"/>
    </row>
    <row r="259" spans="1:4" s="52" customFormat="1" ht="11.25" x14ac:dyDescent="0.2">
      <c r="A259" s="77"/>
      <c r="D259" s="53"/>
    </row>
    <row r="260" spans="1:4" ht="15.75" x14ac:dyDescent="0.25">
      <c r="A260" s="70" t="s">
        <v>22</v>
      </c>
      <c r="B260" s="1" t="s">
        <v>106</v>
      </c>
      <c r="C260" s="2" t="s">
        <v>60</v>
      </c>
      <c r="D260" s="3"/>
    </row>
    <row r="261" spans="1:4" s="52" customFormat="1" ht="15" x14ac:dyDescent="0.25">
      <c r="A261" s="189" t="s">
        <v>387</v>
      </c>
      <c r="B261" s="189"/>
      <c r="C261" s="167"/>
      <c r="D261" s="161"/>
    </row>
    <row r="262" spans="1:4" ht="14.25" x14ac:dyDescent="0.2">
      <c r="C262" s="4" t="s">
        <v>61</v>
      </c>
      <c r="D262" s="6">
        <f>D263</f>
        <v>133352577</v>
      </c>
    </row>
    <row r="263" spans="1:4" x14ac:dyDescent="0.2">
      <c r="A263" s="80"/>
      <c r="C263" s="45" t="s">
        <v>365</v>
      </c>
      <c r="D263" s="9">
        <v>133352577</v>
      </c>
    </row>
    <row r="264" spans="1:4" ht="14.25" x14ac:dyDescent="0.2">
      <c r="A264" s="62"/>
      <c r="B264" s="4"/>
      <c r="C264" s="4" t="s">
        <v>3</v>
      </c>
      <c r="D264" s="6">
        <f>D265</f>
        <v>133352577</v>
      </c>
    </row>
    <row r="265" spans="1:4" s="16" customFormat="1" ht="15" x14ac:dyDescent="0.25">
      <c r="A265" s="25"/>
      <c r="C265" s="16" t="s">
        <v>2</v>
      </c>
      <c r="D265" s="35">
        <f>D266</f>
        <v>133352577</v>
      </c>
    </row>
    <row r="266" spans="1:4" x14ac:dyDescent="0.2">
      <c r="A266" s="77"/>
      <c r="C266" s="45" t="s">
        <v>112</v>
      </c>
      <c r="D266" s="9">
        <v>133352577</v>
      </c>
    </row>
    <row r="267" spans="1:4" s="14" customFormat="1" ht="11.25" x14ac:dyDescent="0.2">
      <c r="A267" s="77"/>
      <c r="D267" s="15"/>
    </row>
    <row r="268" spans="1:4" s="52" customFormat="1" ht="11.25" x14ac:dyDescent="0.2">
      <c r="A268" s="77"/>
      <c r="D268" s="53"/>
    </row>
    <row r="269" spans="1:4" s="52" customFormat="1" ht="11.25" x14ac:dyDescent="0.2">
      <c r="A269" s="77"/>
      <c r="D269" s="53"/>
    </row>
    <row r="270" spans="1:4" s="52" customFormat="1" ht="11.25" x14ac:dyDescent="0.2">
      <c r="A270" s="77"/>
      <c r="D270" s="53"/>
    </row>
    <row r="271" spans="1:4" s="14" customFormat="1" ht="15.75" x14ac:dyDescent="0.25">
      <c r="A271" s="70" t="s">
        <v>176</v>
      </c>
      <c r="B271" s="1" t="s">
        <v>95</v>
      </c>
      <c r="C271" s="2" t="s">
        <v>215</v>
      </c>
      <c r="D271" s="3"/>
    </row>
    <row r="272" spans="1:4" s="52" customFormat="1" ht="15" x14ac:dyDescent="0.25">
      <c r="A272" s="189" t="s">
        <v>400</v>
      </c>
      <c r="B272" s="189"/>
      <c r="C272" s="167"/>
      <c r="D272" s="161"/>
    </row>
    <row r="273" spans="1:4" s="14" customFormat="1" ht="14.25" x14ac:dyDescent="0.2">
      <c r="C273" s="4" t="s">
        <v>61</v>
      </c>
      <c r="D273" s="6">
        <f>SUM(D274:D274)</f>
        <v>20050</v>
      </c>
    </row>
    <row r="274" spans="1:4" s="14" customFormat="1" x14ac:dyDescent="0.2">
      <c r="A274" s="80"/>
      <c r="B274" s="8"/>
      <c r="C274" s="45" t="s">
        <v>365</v>
      </c>
      <c r="D274" s="9">
        <v>20050</v>
      </c>
    </row>
    <row r="275" spans="1:4" s="14" customFormat="1" ht="14.25" x14ac:dyDescent="0.2">
      <c r="A275" s="62"/>
      <c r="B275" s="4"/>
      <c r="C275" s="4" t="s">
        <v>3</v>
      </c>
      <c r="D275" s="6">
        <f>D276</f>
        <v>20050</v>
      </c>
    </row>
    <row r="276" spans="1:4" s="14" customFormat="1" ht="15" x14ac:dyDescent="0.25">
      <c r="A276" s="25"/>
      <c r="B276" s="16"/>
      <c r="C276" s="16" t="s">
        <v>2</v>
      </c>
      <c r="D276" s="35">
        <f>D277</f>
        <v>20050</v>
      </c>
    </row>
    <row r="277" spans="1:4" s="14" customFormat="1" x14ac:dyDescent="0.2">
      <c r="A277" s="80"/>
      <c r="B277" s="8"/>
      <c r="C277" s="8" t="s">
        <v>86</v>
      </c>
      <c r="D277" s="9">
        <v>20050</v>
      </c>
    </row>
    <row r="278" spans="1:4" s="14" customFormat="1" ht="11.25" x14ac:dyDescent="0.2">
      <c r="A278" s="77"/>
      <c r="D278" s="15"/>
    </row>
    <row r="279" spans="1:4" s="52" customFormat="1" ht="11.25" x14ac:dyDescent="0.2">
      <c r="A279" s="77"/>
      <c r="D279" s="53"/>
    </row>
    <row r="280" spans="1:4" ht="15.75" x14ac:dyDescent="0.25">
      <c r="A280" s="70" t="s">
        <v>23</v>
      </c>
      <c r="B280" s="1" t="s">
        <v>105</v>
      </c>
      <c r="C280" s="2" t="s">
        <v>360</v>
      </c>
      <c r="D280" s="31"/>
    </row>
    <row r="281" spans="1:4" s="45" customFormat="1" ht="15.75" x14ac:dyDescent="0.25">
      <c r="A281" s="190" t="s">
        <v>387</v>
      </c>
      <c r="B281" s="190"/>
      <c r="C281" s="153" t="s">
        <v>361</v>
      </c>
      <c r="D281" s="34"/>
    </row>
    <row r="282" spans="1:4" s="52" customFormat="1" ht="11.25" x14ac:dyDescent="0.2">
      <c r="A282" s="173"/>
      <c r="B282" s="173"/>
      <c r="D282" s="53"/>
    </row>
    <row r="283" spans="1:4" ht="14.25" x14ac:dyDescent="0.2">
      <c r="C283" s="58" t="s">
        <v>61</v>
      </c>
      <c r="D283" s="6">
        <f>D284</f>
        <v>6980000</v>
      </c>
    </row>
    <row r="284" spans="1:4" x14ac:dyDescent="0.2">
      <c r="A284" s="80"/>
      <c r="C284" s="45" t="s">
        <v>365</v>
      </c>
      <c r="D284" s="9">
        <v>6980000</v>
      </c>
    </row>
    <row r="285" spans="1:4" ht="15" x14ac:dyDescent="0.25">
      <c r="A285" s="25"/>
      <c r="B285" s="16"/>
      <c r="C285" s="4" t="s">
        <v>3</v>
      </c>
      <c r="D285" s="6">
        <f>D286</f>
        <v>6980000</v>
      </c>
    </row>
    <row r="286" spans="1:4" s="16" customFormat="1" ht="15" x14ac:dyDescent="0.25">
      <c r="A286" s="25"/>
      <c r="C286" s="16" t="s">
        <v>2</v>
      </c>
      <c r="D286" s="35">
        <f>D287</f>
        <v>6980000</v>
      </c>
    </row>
    <row r="287" spans="1:4" s="16" customFormat="1" ht="15" x14ac:dyDescent="0.25">
      <c r="A287" s="25"/>
      <c r="C287" s="8" t="s">
        <v>234</v>
      </c>
      <c r="D287" s="35">
        <f>D288+D289</f>
        <v>6980000</v>
      </c>
    </row>
    <row r="288" spans="1:4" x14ac:dyDescent="0.2">
      <c r="A288" s="80"/>
      <c r="C288" s="68" t="s">
        <v>246</v>
      </c>
      <c r="D288" s="9">
        <v>6180000</v>
      </c>
    </row>
    <row r="289" spans="1:4" x14ac:dyDescent="0.2">
      <c r="A289" s="80"/>
      <c r="C289" s="68" t="s">
        <v>247</v>
      </c>
      <c r="D289" s="9">
        <v>800000</v>
      </c>
    </row>
    <row r="290" spans="1:4" s="14" customFormat="1" ht="11.25" x14ac:dyDescent="0.2">
      <c r="A290" s="77"/>
      <c r="D290" s="15"/>
    </row>
    <row r="291" spans="1:4" s="52" customFormat="1" ht="11.25" x14ac:dyDescent="0.2">
      <c r="A291" s="77"/>
      <c r="D291" s="53"/>
    </row>
    <row r="292" spans="1:4" s="14" customFormat="1" ht="15.75" x14ac:dyDescent="0.25">
      <c r="A292" s="70" t="s">
        <v>203</v>
      </c>
      <c r="B292" s="1" t="s">
        <v>102</v>
      </c>
      <c r="C292" s="2" t="s">
        <v>248</v>
      </c>
      <c r="D292" s="3"/>
    </row>
    <row r="293" spans="1:4" s="14" customFormat="1" ht="15.75" x14ac:dyDescent="0.25">
      <c r="A293" s="189" t="s">
        <v>401</v>
      </c>
      <c r="B293" s="189"/>
      <c r="C293" s="2" t="s">
        <v>249</v>
      </c>
      <c r="D293" s="3"/>
    </row>
    <row r="294" spans="1:4" s="14" customFormat="1" ht="15.75" x14ac:dyDescent="0.25">
      <c r="A294" s="70"/>
      <c r="B294" s="1"/>
      <c r="C294" s="2" t="s">
        <v>250</v>
      </c>
      <c r="D294" s="3"/>
    </row>
    <row r="295" spans="1:4" s="52" customFormat="1" ht="11.25" x14ac:dyDescent="0.2">
      <c r="A295" s="171"/>
      <c r="B295" s="172"/>
      <c r="C295" s="167"/>
      <c r="D295" s="161"/>
    </row>
    <row r="296" spans="1:4" s="14" customFormat="1" ht="14.25" x14ac:dyDescent="0.2">
      <c r="A296" s="62"/>
      <c r="B296" s="4"/>
      <c r="C296" s="4" t="s">
        <v>61</v>
      </c>
      <c r="D296" s="6">
        <f>SUM(D297:D297)</f>
        <v>970576</v>
      </c>
    </row>
    <row r="297" spans="1:4" s="14" customFormat="1" x14ac:dyDescent="0.2">
      <c r="A297" s="80"/>
      <c r="B297" s="8"/>
      <c r="C297" s="45" t="s">
        <v>365</v>
      </c>
      <c r="D297" s="9">
        <v>970576</v>
      </c>
    </row>
    <row r="298" spans="1:4" s="14" customFormat="1" ht="14.25" x14ac:dyDescent="0.2">
      <c r="A298" s="62"/>
      <c r="B298" s="4"/>
      <c r="C298" s="4" t="s">
        <v>3</v>
      </c>
      <c r="D298" s="6">
        <f>D299</f>
        <v>970576</v>
      </c>
    </row>
    <row r="299" spans="1:4" s="14" customFormat="1" ht="15" x14ac:dyDescent="0.25">
      <c r="A299" s="25"/>
      <c r="B299" s="16"/>
      <c r="C299" s="16" t="s">
        <v>2</v>
      </c>
      <c r="D299" s="35">
        <f>D300</f>
        <v>970576</v>
      </c>
    </row>
    <row r="300" spans="1:4" s="14" customFormat="1" x14ac:dyDescent="0.2">
      <c r="A300" s="80"/>
      <c r="B300" s="8"/>
      <c r="C300" s="8" t="s">
        <v>83</v>
      </c>
      <c r="D300" s="9">
        <v>970576</v>
      </c>
    </row>
    <row r="301" spans="1:4" s="14" customFormat="1" ht="11.25" x14ac:dyDescent="0.2">
      <c r="A301" s="77"/>
      <c r="D301" s="15"/>
    </row>
    <row r="302" spans="1:4" s="52" customFormat="1" ht="11.25" x14ac:dyDescent="0.2">
      <c r="A302" s="77"/>
      <c r="D302" s="53"/>
    </row>
    <row r="303" spans="1:4" ht="15.75" x14ac:dyDescent="0.25">
      <c r="A303" s="70" t="s">
        <v>30</v>
      </c>
      <c r="B303" s="1" t="s">
        <v>108</v>
      </c>
      <c r="C303" s="2" t="s">
        <v>58</v>
      </c>
      <c r="D303" s="3"/>
    </row>
    <row r="304" spans="1:4" s="52" customFormat="1" ht="15" x14ac:dyDescent="0.25">
      <c r="A304" s="189" t="s">
        <v>402</v>
      </c>
      <c r="B304" s="189"/>
      <c r="C304" s="167"/>
      <c r="D304" s="161"/>
    </row>
    <row r="305" spans="1:4" ht="14.25" x14ac:dyDescent="0.2">
      <c r="C305" s="4" t="s">
        <v>61</v>
      </c>
      <c r="D305" s="6">
        <f>D306</f>
        <v>328835</v>
      </c>
    </row>
    <row r="306" spans="1:4" x14ac:dyDescent="0.2">
      <c r="A306" s="80"/>
      <c r="C306" s="45" t="s">
        <v>365</v>
      </c>
      <c r="D306" s="9">
        <v>328835</v>
      </c>
    </row>
    <row r="307" spans="1:4" ht="14.25" x14ac:dyDescent="0.2">
      <c r="A307" s="62"/>
      <c r="B307" s="4"/>
      <c r="C307" s="4" t="s">
        <v>3</v>
      </c>
      <c r="D307" s="6">
        <f>D308</f>
        <v>328835</v>
      </c>
    </row>
    <row r="308" spans="1:4" ht="15" x14ac:dyDescent="0.25">
      <c r="A308" s="25"/>
      <c r="B308" s="16"/>
      <c r="C308" s="16" t="s">
        <v>2</v>
      </c>
      <c r="D308" s="35">
        <f>D309</f>
        <v>328835</v>
      </c>
    </row>
    <row r="309" spans="1:4" x14ac:dyDescent="0.2">
      <c r="A309" s="80"/>
      <c r="C309" s="8" t="s">
        <v>1</v>
      </c>
      <c r="D309" s="9">
        <v>328835</v>
      </c>
    </row>
    <row r="310" spans="1:4" s="14" customFormat="1" ht="11.25" x14ac:dyDescent="0.2">
      <c r="A310" s="77"/>
      <c r="D310" s="15"/>
    </row>
    <row r="311" spans="1:4" s="52" customFormat="1" ht="11.25" x14ac:dyDescent="0.2">
      <c r="A311" s="77"/>
      <c r="D311" s="53"/>
    </row>
    <row r="312" spans="1:4" ht="15.75" x14ac:dyDescent="0.25">
      <c r="A312" s="70" t="s">
        <v>188</v>
      </c>
      <c r="B312" s="1" t="s">
        <v>189</v>
      </c>
      <c r="C312" s="2" t="s">
        <v>251</v>
      </c>
      <c r="D312" s="3"/>
    </row>
    <row r="313" spans="1:4" ht="15.75" x14ac:dyDescent="0.25">
      <c r="A313" s="189" t="s">
        <v>403</v>
      </c>
      <c r="B313" s="189"/>
      <c r="C313" s="2" t="s">
        <v>252</v>
      </c>
      <c r="D313" s="3"/>
    </row>
    <row r="314" spans="1:4" s="52" customFormat="1" ht="11.25" x14ac:dyDescent="0.2">
      <c r="A314" s="93"/>
      <c r="B314" s="93"/>
      <c r="C314" s="167"/>
      <c r="D314" s="161"/>
    </row>
    <row r="315" spans="1:4" ht="14.25" x14ac:dyDescent="0.2">
      <c r="A315" s="62"/>
      <c r="B315" s="4"/>
      <c r="C315" s="4" t="s">
        <v>61</v>
      </c>
      <c r="D315" s="6">
        <f>D316</f>
        <v>80000</v>
      </c>
    </row>
    <row r="316" spans="1:4" x14ac:dyDescent="0.2">
      <c r="A316" s="80"/>
      <c r="C316" s="45" t="s">
        <v>365</v>
      </c>
      <c r="D316" s="9">
        <v>80000</v>
      </c>
    </row>
    <row r="317" spans="1:4" ht="14.25" x14ac:dyDescent="0.2">
      <c r="A317" s="62"/>
      <c r="B317" s="4"/>
      <c r="C317" s="4" t="s">
        <v>3</v>
      </c>
      <c r="D317" s="6">
        <f>D318</f>
        <v>80000</v>
      </c>
    </row>
    <row r="318" spans="1:4" ht="15" x14ac:dyDescent="0.25">
      <c r="A318" s="25"/>
      <c r="B318" s="16"/>
      <c r="C318" s="16" t="s">
        <v>2</v>
      </c>
      <c r="D318" s="35">
        <f>D319</f>
        <v>80000</v>
      </c>
    </row>
    <row r="319" spans="1:4" x14ac:dyDescent="0.2">
      <c r="A319" s="80"/>
      <c r="C319" s="8" t="s">
        <v>86</v>
      </c>
      <c r="D319" s="9">
        <v>80000</v>
      </c>
    </row>
    <row r="320" spans="1:4" s="14" customFormat="1" ht="11.25" x14ac:dyDescent="0.2">
      <c r="A320" s="77"/>
      <c r="D320" s="15"/>
    </row>
    <row r="321" spans="1:4" s="52" customFormat="1" ht="11.25" x14ac:dyDescent="0.2">
      <c r="A321" s="77"/>
      <c r="D321" s="53"/>
    </row>
    <row r="322" spans="1:4" s="14" customFormat="1" ht="15.75" x14ac:dyDescent="0.25">
      <c r="A322" s="70" t="s">
        <v>204</v>
      </c>
      <c r="B322" s="1" t="s">
        <v>102</v>
      </c>
      <c r="C322" s="2" t="s">
        <v>226</v>
      </c>
      <c r="D322" s="3"/>
    </row>
    <row r="323" spans="1:4" s="52" customFormat="1" ht="15" x14ac:dyDescent="0.25">
      <c r="A323" s="189" t="s">
        <v>395</v>
      </c>
      <c r="B323" s="189"/>
      <c r="C323" s="167"/>
      <c r="D323" s="161"/>
    </row>
    <row r="324" spans="1:4" s="14" customFormat="1" ht="14.25" x14ac:dyDescent="0.2">
      <c r="C324" s="4" t="s">
        <v>61</v>
      </c>
      <c r="D324" s="6">
        <f>D325</f>
        <v>1289585</v>
      </c>
    </row>
    <row r="325" spans="1:4" s="14" customFormat="1" x14ac:dyDescent="0.2">
      <c r="A325" s="80"/>
      <c r="B325" s="8"/>
      <c r="C325" s="45" t="s">
        <v>365</v>
      </c>
      <c r="D325" s="9">
        <v>1289585</v>
      </c>
    </row>
    <row r="326" spans="1:4" s="14" customFormat="1" ht="14.25" x14ac:dyDescent="0.2">
      <c r="A326" s="62"/>
      <c r="B326" s="4"/>
      <c r="C326" s="4" t="s">
        <v>3</v>
      </c>
      <c r="D326" s="6">
        <f>D327</f>
        <v>1289585</v>
      </c>
    </row>
    <row r="327" spans="1:4" ht="15" x14ac:dyDescent="0.25">
      <c r="A327" s="25"/>
      <c r="B327" s="16"/>
      <c r="C327" s="16" t="s">
        <v>82</v>
      </c>
      <c r="D327" s="35">
        <v>1289585</v>
      </c>
    </row>
    <row r="328" spans="1:4" s="14" customFormat="1" ht="11.25" x14ac:dyDescent="0.2">
      <c r="A328" s="77"/>
      <c r="D328" s="15"/>
    </row>
    <row r="329" spans="1:4" s="52" customFormat="1" ht="11.25" x14ac:dyDescent="0.2">
      <c r="A329" s="77"/>
      <c r="D329" s="53"/>
    </row>
    <row r="330" spans="1:4" s="52" customFormat="1" ht="11.25" x14ac:dyDescent="0.2">
      <c r="A330" s="77"/>
      <c r="D330" s="53"/>
    </row>
    <row r="331" spans="1:4" s="52" customFormat="1" ht="11.25" x14ac:dyDescent="0.2">
      <c r="A331" s="77"/>
      <c r="D331" s="53"/>
    </row>
    <row r="332" spans="1:4" s="52" customFormat="1" ht="11.25" x14ac:dyDescent="0.2">
      <c r="A332" s="77"/>
      <c r="D332" s="53"/>
    </row>
    <row r="333" spans="1:4" s="52" customFormat="1" ht="11.25" x14ac:dyDescent="0.2">
      <c r="A333" s="77"/>
      <c r="D333" s="53"/>
    </row>
    <row r="334" spans="1:4" s="52" customFormat="1" ht="11.25" x14ac:dyDescent="0.2">
      <c r="A334" s="77"/>
      <c r="D334" s="53"/>
    </row>
    <row r="335" spans="1:4" s="52" customFormat="1" ht="11.25" x14ac:dyDescent="0.2">
      <c r="A335" s="77"/>
      <c r="D335" s="53"/>
    </row>
    <row r="336" spans="1:4" s="52" customFormat="1" ht="11.25" x14ac:dyDescent="0.2">
      <c r="A336" s="77"/>
      <c r="D336" s="53"/>
    </row>
    <row r="337" spans="1:4" s="52" customFormat="1" ht="11.25" x14ac:dyDescent="0.2">
      <c r="A337" s="77"/>
      <c r="D337" s="53"/>
    </row>
    <row r="338" spans="1:4" ht="15.75" x14ac:dyDescent="0.25">
      <c r="A338" s="70" t="s">
        <v>230</v>
      </c>
      <c r="B338" s="1" t="s">
        <v>102</v>
      </c>
      <c r="C338" s="2" t="s">
        <v>229</v>
      </c>
      <c r="D338" s="3"/>
    </row>
    <row r="339" spans="1:4" s="52" customFormat="1" ht="15" x14ac:dyDescent="0.25">
      <c r="A339" s="189" t="s">
        <v>395</v>
      </c>
      <c r="B339" s="189"/>
      <c r="C339" s="167"/>
      <c r="D339" s="161"/>
    </row>
    <row r="340" spans="1:4" ht="14.25" x14ac:dyDescent="0.2">
      <c r="C340" s="4" t="s">
        <v>61</v>
      </c>
      <c r="D340" s="6">
        <f>D341</f>
        <v>452500</v>
      </c>
    </row>
    <row r="341" spans="1:4" x14ac:dyDescent="0.2">
      <c r="A341" s="80"/>
      <c r="C341" s="45" t="s">
        <v>365</v>
      </c>
      <c r="D341" s="9">
        <v>452500</v>
      </c>
    </row>
    <row r="342" spans="1:4" s="52" customFormat="1" ht="14.25" x14ac:dyDescent="0.2">
      <c r="A342" s="62"/>
      <c r="B342" s="62"/>
      <c r="C342" s="4" t="s">
        <v>3</v>
      </c>
      <c r="D342" s="36">
        <f>D343+D346</f>
        <v>452500</v>
      </c>
    </row>
    <row r="343" spans="1:4" s="52" customFormat="1" ht="15" x14ac:dyDescent="0.25">
      <c r="A343" s="25"/>
      <c r="B343" s="24"/>
      <c r="C343" s="16" t="s">
        <v>2</v>
      </c>
      <c r="D343" s="12">
        <f>D344+D345</f>
        <v>290000</v>
      </c>
    </row>
    <row r="344" spans="1:4" s="52" customFormat="1" x14ac:dyDescent="0.2">
      <c r="A344" s="80"/>
      <c r="B344" s="67"/>
      <c r="C344" s="8" t="s">
        <v>1</v>
      </c>
      <c r="D344" s="44">
        <v>30000</v>
      </c>
    </row>
    <row r="345" spans="1:4" s="52" customFormat="1" x14ac:dyDescent="0.2">
      <c r="A345" s="80"/>
      <c r="B345" s="67"/>
      <c r="C345" s="61" t="s">
        <v>83</v>
      </c>
      <c r="D345" s="44">
        <v>260000</v>
      </c>
    </row>
    <row r="346" spans="1:4" s="52" customFormat="1" ht="15" x14ac:dyDescent="0.25">
      <c r="A346" s="25"/>
      <c r="B346" s="24"/>
      <c r="C346" s="16" t="s">
        <v>82</v>
      </c>
      <c r="D346" s="12">
        <v>162500</v>
      </c>
    </row>
    <row r="347" spans="1:4" s="52" customFormat="1" ht="9" customHeight="1" x14ac:dyDescent="0.2">
      <c r="A347" s="77"/>
      <c r="D347" s="53"/>
    </row>
    <row r="348" spans="1:4" ht="15.75" x14ac:dyDescent="0.25">
      <c r="A348" s="70" t="s">
        <v>62</v>
      </c>
      <c r="B348" s="1" t="s">
        <v>104</v>
      </c>
      <c r="C348" s="2" t="s">
        <v>186</v>
      </c>
      <c r="D348" s="3"/>
    </row>
    <row r="349" spans="1:4" s="52" customFormat="1" ht="15" x14ac:dyDescent="0.25">
      <c r="A349" s="189" t="s">
        <v>404</v>
      </c>
      <c r="B349" s="189"/>
      <c r="C349" s="167"/>
      <c r="D349" s="161"/>
    </row>
    <row r="350" spans="1:4" ht="14.25" x14ac:dyDescent="0.2">
      <c r="C350" s="4" t="s">
        <v>61</v>
      </c>
      <c r="D350" s="6">
        <f>D351+D352</f>
        <v>225232</v>
      </c>
    </row>
    <row r="351" spans="1:4" x14ac:dyDescent="0.2">
      <c r="A351" s="80"/>
      <c r="C351" s="45" t="s">
        <v>365</v>
      </c>
      <c r="D351" s="9">
        <v>106672</v>
      </c>
    </row>
    <row r="352" spans="1:4" s="45" customFormat="1" x14ac:dyDescent="0.2">
      <c r="A352" s="80"/>
      <c r="C352" s="45" t="s">
        <v>169</v>
      </c>
      <c r="D352" s="44">
        <v>118560</v>
      </c>
    </row>
    <row r="353" spans="1:4" ht="14.25" x14ac:dyDescent="0.2">
      <c r="A353" s="62"/>
      <c r="B353" s="4"/>
      <c r="C353" s="4" t="s">
        <v>3</v>
      </c>
      <c r="D353" s="6">
        <f>D354</f>
        <v>225232</v>
      </c>
    </row>
    <row r="354" spans="1:4" ht="15" x14ac:dyDescent="0.25">
      <c r="A354" s="25"/>
      <c r="B354" s="16"/>
      <c r="C354" s="16" t="s">
        <v>2</v>
      </c>
      <c r="D354" s="35">
        <f>D355</f>
        <v>225232</v>
      </c>
    </row>
    <row r="355" spans="1:4" x14ac:dyDescent="0.2">
      <c r="A355" s="80"/>
      <c r="C355" s="8" t="s">
        <v>5</v>
      </c>
      <c r="D355" s="9">
        <v>225232</v>
      </c>
    </row>
    <row r="356" spans="1:4" x14ac:dyDescent="0.2">
      <c r="A356" s="80"/>
      <c r="C356" s="50" t="s">
        <v>114</v>
      </c>
      <c r="D356" s="9">
        <v>208380</v>
      </c>
    </row>
    <row r="357" spans="1:4" x14ac:dyDescent="0.2">
      <c r="A357" s="80"/>
      <c r="C357" s="56" t="s">
        <v>117</v>
      </c>
      <c r="D357" s="9">
        <v>164803</v>
      </c>
    </row>
    <row r="358" spans="1:4" s="14" customFormat="1" ht="9" customHeight="1" x14ac:dyDescent="0.2">
      <c r="A358" s="77"/>
      <c r="D358" s="15"/>
    </row>
    <row r="359" spans="1:4" ht="15.75" x14ac:dyDescent="0.25">
      <c r="A359" s="178" t="s">
        <v>64</v>
      </c>
      <c r="B359" s="177"/>
      <c r="C359" s="2" t="s">
        <v>65</v>
      </c>
      <c r="D359" s="3"/>
    </row>
    <row r="360" spans="1:4" s="52" customFormat="1" ht="15" x14ac:dyDescent="0.25">
      <c r="A360" s="190" t="s">
        <v>387</v>
      </c>
      <c r="B360" s="190"/>
      <c r="C360" s="167"/>
      <c r="D360" s="161"/>
    </row>
    <row r="361" spans="1:4" ht="14.25" x14ac:dyDescent="0.2">
      <c r="C361" s="4" t="s">
        <v>61</v>
      </c>
      <c r="D361" s="6">
        <f>D362+D363</f>
        <v>156791470</v>
      </c>
    </row>
    <row r="362" spans="1:4" x14ac:dyDescent="0.2">
      <c r="A362" s="80"/>
      <c r="C362" s="45" t="s">
        <v>365</v>
      </c>
      <c r="D362" s="9">
        <v>129684711</v>
      </c>
    </row>
    <row r="363" spans="1:4" s="45" customFormat="1" x14ac:dyDescent="0.2">
      <c r="A363" s="80"/>
      <c r="C363" s="45" t="s">
        <v>169</v>
      </c>
      <c r="D363" s="44">
        <v>27106759</v>
      </c>
    </row>
    <row r="364" spans="1:4" ht="14.25" x14ac:dyDescent="0.2">
      <c r="A364" s="62"/>
      <c r="B364" s="4"/>
      <c r="C364" s="4" t="s">
        <v>3</v>
      </c>
      <c r="D364" s="6">
        <f>D365</f>
        <v>156791470</v>
      </c>
    </row>
    <row r="365" spans="1:4" ht="15" x14ac:dyDescent="0.25">
      <c r="A365" s="25"/>
      <c r="B365" s="16"/>
      <c r="C365" s="16" t="s">
        <v>82</v>
      </c>
      <c r="D365" s="35">
        <v>156791470</v>
      </c>
    </row>
    <row r="366" spans="1:4" s="14" customFormat="1" ht="9" customHeight="1" x14ac:dyDescent="0.2">
      <c r="A366" s="77"/>
      <c r="D366" s="15"/>
    </row>
    <row r="367" spans="1:4" ht="15.75" x14ac:dyDescent="0.25">
      <c r="A367" s="70" t="s">
        <v>49</v>
      </c>
      <c r="B367" s="1" t="s">
        <v>160</v>
      </c>
      <c r="C367" s="2" t="s">
        <v>253</v>
      </c>
      <c r="D367" s="3"/>
    </row>
    <row r="368" spans="1:4" ht="15.75" x14ac:dyDescent="0.25">
      <c r="A368" s="189" t="s">
        <v>387</v>
      </c>
      <c r="B368" s="189"/>
      <c r="C368" s="2" t="s">
        <v>254</v>
      </c>
      <c r="D368" s="3"/>
    </row>
    <row r="369" spans="1:4" ht="15.75" x14ac:dyDescent="0.25">
      <c r="A369" s="70"/>
      <c r="B369" s="1"/>
      <c r="C369" s="2" t="s">
        <v>255</v>
      </c>
      <c r="D369" s="3"/>
    </row>
    <row r="370" spans="1:4" s="166" customFormat="1" ht="7.5" customHeight="1" x14ac:dyDescent="0.2">
      <c r="A370" s="162"/>
      <c r="B370" s="163"/>
      <c r="D370" s="165"/>
    </row>
    <row r="371" spans="1:4" ht="14.25" x14ac:dyDescent="0.2">
      <c r="A371" s="62"/>
      <c r="B371" s="4"/>
      <c r="C371" s="4" t="s">
        <v>61</v>
      </c>
      <c r="D371" s="6">
        <f>D372</f>
        <v>1861090</v>
      </c>
    </row>
    <row r="372" spans="1:4" x14ac:dyDescent="0.2">
      <c r="A372" s="80"/>
      <c r="C372" s="45" t="s">
        <v>365</v>
      </c>
      <c r="D372" s="9">
        <v>1861090</v>
      </c>
    </row>
    <row r="373" spans="1:4" ht="14.25" x14ac:dyDescent="0.2">
      <c r="A373" s="62"/>
      <c r="B373" s="4"/>
      <c r="C373" s="4" t="s">
        <v>3</v>
      </c>
      <c r="D373" s="6">
        <f>D374</f>
        <v>1861090</v>
      </c>
    </row>
    <row r="374" spans="1:4" ht="15" x14ac:dyDescent="0.25">
      <c r="A374" s="25"/>
      <c r="B374" s="16"/>
      <c r="C374" s="16" t="s">
        <v>82</v>
      </c>
      <c r="D374" s="35">
        <v>1861090</v>
      </c>
    </row>
    <row r="375" spans="1:4" s="14" customFormat="1" ht="9" customHeight="1" x14ac:dyDescent="0.2">
      <c r="A375" s="77"/>
      <c r="D375" s="15"/>
    </row>
    <row r="376" spans="1:4" ht="15.75" x14ac:dyDescent="0.25">
      <c r="A376" s="70" t="s">
        <v>54</v>
      </c>
      <c r="B376" s="1" t="s">
        <v>102</v>
      </c>
      <c r="C376" s="2" t="s">
        <v>278</v>
      </c>
      <c r="D376" s="3"/>
    </row>
    <row r="377" spans="1:4" s="45" customFormat="1" ht="15.75" x14ac:dyDescent="0.25">
      <c r="A377" s="189" t="s">
        <v>384</v>
      </c>
      <c r="B377" s="189"/>
      <c r="C377" s="75" t="s">
        <v>425</v>
      </c>
      <c r="D377" s="79"/>
    </row>
    <row r="378" spans="1:4" s="166" customFormat="1" ht="7.5" customHeight="1" x14ac:dyDescent="0.2">
      <c r="A378" s="162"/>
      <c r="B378" s="162"/>
      <c r="C378" s="170"/>
      <c r="D378" s="169"/>
    </row>
    <row r="379" spans="1:4" ht="14.25" x14ac:dyDescent="0.2">
      <c r="C379" s="4" t="s">
        <v>61</v>
      </c>
      <c r="D379" s="6">
        <f>D380</f>
        <v>474720</v>
      </c>
    </row>
    <row r="380" spans="1:4" x14ac:dyDescent="0.2">
      <c r="A380" s="80"/>
      <c r="C380" s="45" t="s">
        <v>365</v>
      </c>
      <c r="D380" s="9">
        <v>474720</v>
      </c>
    </row>
    <row r="381" spans="1:4" ht="14.25" x14ac:dyDescent="0.2">
      <c r="A381" s="62"/>
      <c r="B381" s="4"/>
      <c r="C381" s="4" t="s">
        <v>3</v>
      </c>
      <c r="D381" s="6">
        <f>D382+D385</f>
        <v>474720</v>
      </c>
    </row>
    <row r="382" spans="1:4" ht="15" x14ac:dyDescent="0.25">
      <c r="A382" s="25"/>
      <c r="B382" s="16"/>
      <c r="C382" s="16" t="s">
        <v>2</v>
      </c>
      <c r="D382" s="35">
        <f>D383</f>
        <v>326720</v>
      </c>
    </row>
    <row r="383" spans="1:4" x14ac:dyDescent="0.2">
      <c r="A383" s="80"/>
      <c r="C383" s="8" t="s">
        <v>5</v>
      </c>
      <c r="D383" s="9">
        <v>326720</v>
      </c>
    </row>
    <row r="384" spans="1:4" s="156" customFormat="1" ht="12" x14ac:dyDescent="0.2">
      <c r="A384" s="155"/>
      <c r="C384" s="156" t="s">
        <v>426</v>
      </c>
      <c r="D384" s="157">
        <v>276720</v>
      </c>
    </row>
    <row r="385" spans="1:4" s="16" customFormat="1" ht="15" x14ac:dyDescent="0.25">
      <c r="A385" s="25"/>
      <c r="C385" s="16" t="s">
        <v>281</v>
      </c>
      <c r="D385" s="35">
        <v>148000</v>
      </c>
    </row>
    <row r="386" spans="1:4" s="156" customFormat="1" ht="12" x14ac:dyDescent="0.2">
      <c r="A386" s="155"/>
      <c r="C386" s="156" t="s">
        <v>426</v>
      </c>
      <c r="D386" s="157">
        <v>148000</v>
      </c>
    </row>
    <row r="387" spans="1:4" s="14" customFormat="1" ht="9" customHeight="1" x14ac:dyDescent="0.2">
      <c r="A387" s="77"/>
      <c r="D387" s="15"/>
    </row>
    <row r="388" spans="1:4" s="2" customFormat="1" ht="15.75" x14ac:dyDescent="0.25">
      <c r="A388" s="178" t="s">
        <v>66</v>
      </c>
      <c r="B388" s="178"/>
      <c r="C388" s="2" t="s">
        <v>358</v>
      </c>
      <c r="D388" s="3"/>
    </row>
    <row r="389" spans="1:4" s="75" customFormat="1" ht="15.75" x14ac:dyDescent="0.25">
      <c r="A389" s="190" t="s">
        <v>387</v>
      </c>
      <c r="B389" s="190"/>
      <c r="C389" s="75" t="s">
        <v>359</v>
      </c>
      <c r="D389" s="79"/>
    </row>
    <row r="390" spans="1:4" s="167" customFormat="1" ht="7.5" customHeight="1" x14ac:dyDescent="0.2">
      <c r="A390" s="173"/>
      <c r="B390" s="173"/>
      <c r="D390" s="161"/>
    </row>
    <row r="391" spans="1:4" s="4" customFormat="1" ht="14.25" x14ac:dyDescent="0.2">
      <c r="A391" s="106"/>
      <c r="B391" s="106"/>
      <c r="C391" s="4" t="s">
        <v>61</v>
      </c>
      <c r="D391" s="6">
        <f>SUM(D392:D394)</f>
        <v>92835219</v>
      </c>
    </row>
    <row r="392" spans="1:4" x14ac:dyDescent="0.2">
      <c r="A392" s="80"/>
      <c r="C392" s="45" t="s">
        <v>365</v>
      </c>
      <c r="D392" s="9">
        <v>20247149</v>
      </c>
    </row>
    <row r="393" spans="1:4" s="45" customFormat="1" x14ac:dyDescent="0.2">
      <c r="A393" s="80"/>
      <c r="C393" s="45" t="s">
        <v>169</v>
      </c>
      <c r="D393" s="44">
        <v>70300004</v>
      </c>
    </row>
    <row r="394" spans="1:4" x14ac:dyDescent="0.2">
      <c r="A394" s="80"/>
      <c r="C394" s="8" t="s">
        <v>115</v>
      </c>
      <c r="D394" s="9">
        <v>2288066</v>
      </c>
    </row>
    <row r="395" spans="1:4" s="4" customFormat="1" ht="14.25" x14ac:dyDescent="0.2">
      <c r="A395" s="62"/>
      <c r="C395" s="4" t="s">
        <v>3</v>
      </c>
      <c r="D395" s="6">
        <f>D396+D402</f>
        <v>92835219</v>
      </c>
    </row>
    <row r="396" spans="1:4" s="16" customFormat="1" ht="15" x14ac:dyDescent="0.25">
      <c r="A396" s="25"/>
      <c r="C396" s="16" t="s">
        <v>2</v>
      </c>
      <c r="D396" s="35">
        <f>D397+D401+D400</f>
        <v>10469128</v>
      </c>
    </row>
    <row r="397" spans="1:4" x14ac:dyDescent="0.2">
      <c r="A397" s="80"/>
      <c r="C397" s="8" t="s">
        <v>5</v>
      </c>
      <c r="D397" s="9">
        <v>8685802</v>
      </c>
    </row>
    <row r="398" spans="1:4" x14ac:dyDescent="0.2">
      <c r="A398" s="80"/>
      <c r="C398" s="50" t="s">
        <v>114</v>
      </c>
      <c r="D398" s="9">
        <v>2128686</v>
      </c>
    </row>
    <row r="399" spans="1:4" x14ac:dyDescent="0.2">
      <c r="A399" s="80"/>
      <c r="C399" s="56" t="s">
        <v>117</v>
      </c>
      <c r="D399" s="9">
        <v>1722377</v>
      </c>
    </row>
    <row r="400" spans="1:4" s="52" customFormat="1" x14ac:dyDescent="0.2">
      <c r="A400" s="80"/>
      <c r="B400" s="67"/>
      <c r="C400" s="8" t="s">
        <v>86</v>
      </c>
      <c r="D400" s="44">
        <v>115500</v>
      </c>
    </row>
    <row r="401" spans="1:4" x14ac:dyDescent="0.2">
      <c r="A401" s="80"/>
      <c r="C401" s="8" t="s">
        <v>192</v>
      </c>
      <c r="D401" s="9">
        <v>1667826</v>
      </c>
    </row>
    <row r="402" spans="1:4" s="16" customFormat="1" ht="15" x14ac:dyDescent="0.25">
      <c r="A402" s="25"/>
      <c r="C402" s="16" t="s">
        <v>82</v>
      </c>
      <c r="D402" s="35">
        <v>82366091</v>
      </c>
    </row>
    <row r="403" spans="1:4" s="52" customFormat="1" ht="11.25" x14ac:dyDescent="0.2">
      <c r="A403" s="77"/>
      <c r="D403" s="53"/>
    </row>
    <row r="404" spans="1:4" s="52" customFormat="1" ht="11.25" x14ac:dyDescent="0.2">
      <c r="A404" s="77"/>
      <c r="D404" s="53"/>
    </row>
    <row r="405" spans="1:4" s="16" customFormat="1" ht="18.75" x14ac:dyDescent="0.3">
      <c r="A405" s="140"/>
      <c r="B405" s="18"/>
      <c r="C405" s="139" t="s">
        <v>303</v>
      </c>
      <c r="D405" s="54"/>
    </row>
    <row r="406" spans="1:4" s="16" customFormat="1" ht="18.75" x14ac:dyDescent="0.3">
      <c r="A406" s="140"/>
      <c r="B406" s="18"/>
      <c r="C406" s="139" t="s">
        <v>304</v>
      </c>
      <c r="D406" s="54"/>
    </row>
    <row r="407" spans="1:4" s="52" customFormat="1" ht="11.25" x14ac:dyDescent="0.2">
      <c r="A407" s="77"/>
      <c r="B407" s="55"/>
      <c r="C407" s="55"/>
      <c r="D407" s="53"/>
    </row>
    <row r="408" spans="1:4" ht="15.75" x14ac:dyDescent="0.25">
      <c r="A408" s="70"/>
      <c r="B408" s="2"/>
      <c r="C408" s="4" t="s">
        <v>61</v>
      </c>
      <c r="D408" s="6">
        <f>SUM(D409:D410)</f>
        <v>12489984</v>
      </c>
    </row>
    <row r="409" spans="1:4" ht="14.25" x14ac:dyDescent="0.2">
      <c r="A409" s="62"/>
      <c r="C409" s="45" t="s">
        <v>365</v>
      </c>
      <c r="D409" s="9">
        <f>D425+D440</f>
        <v>10489133</v>
      </c>
    </row>
    <row r="410" spans="1:4" ht="14.25" x14ac:dyDescent="0.2">
      <c r="A410" s="62"/>
      <c r="C410" s="8" t="s">
        <v>115</v>
      </c>
      <c r="D410" s="9">
        <f>D426</f>
        <v>2000851</v>
      </c>
    </row>
    <row r="411" spans="1:4" ht="15.75" x14ac:dyDescent="0.25">
      <c r="A411" s="70"/>
      <c r="B411" s="2"/>
      <c r="C411" s="4" t="s">
        <v>3</v>
      </c>
      <c r="D411" s="6">
        <f>D412+D417</f>
        <v>12489984</v>
      </c>
    </row>
    <row r="412" spans="1:4" ht="15" x14ac:dyDescent="0.25">
      <c r="A412" s="25"/>
      <c r="B412" s="10"/>
      <c r="C412" s="10" t="s">
        <v>2</v>
      </c>
      <c r="D412" s="12">
        <f>D413+D416</f>
        <v>12221632</v>
      </c>
    </row>
    <row r="413" spans="1:4" ht="14.25" x14ac:dyDescent="0.2">
      <c r="A413" s="62"/>
      <c r="C413" s="8" t="s">
        <v>5</v>
      </c>
      <c r="D413" s="9">
        <f>D429</f>
        <v>12191032</v>
      </c>
    </row>
    <row r="414" spans="1:4" ht="14.25" x14ac:dyDescent="0.2">
      <c r="A414" s="62"/>
      <c r="C414" s="50" t="s">
        <v>114</v>
      </c>
      <c r="D414" s="9">
        <f>D430</f>
        <v>9821146</v>
      </c>
    </row>
    <row r="415" spans="1:4" ht="14.25" x14ac:dyDescent="0.2">
      <c r="A415" s="62"/>
      <c r="C415" s="56" t="s">
        <v>117</v>
      </c>
      <c r="D415" s="9">
        <f>D431</f>
        <v>7608574</v>
      </c>
    </row>
    <row r="416" spans="1:4" x14ac:dyDescent="0.2">
      <c r="A416" s="80"/>
      <c r="C416" s="8" t="s">
        <v>86</v>
      </c>
      <c r="D416" s="9">
        <f>D432</f>
        <v>30600</v>
      </c>
    </row>
    <row r="417" spans="1:4" ht="15" x14ac:dyDescent="0.25">
      <c r="A417" s="25"/>
      <c r="B417" s="10"/>
      <c r="C417" s="10" t="s">
        <v>82</v>
      </c>
      <c r="D417" s="35">
        <f>D433+D442</f>
        <v>268352</v>
      </c>
    </row>
    <row r="418" spans="1:4" s="52" customFormat="1" ht="11.25" x14ac:dyDescent="0.2">
      <c r="A418" s="77"/>
      <c r="D418" s="53"/>
    </row>
    <row r="419" spans="1:4" s="52" customFormat="1" ht="11.25" x14ac:dyDescent="0.2">
      <c r="A419" s="77"/>
      <c r="D419" s="53"/>
    </row>
    <row r="420" spans="1:4" s="52" customFormat="1" ht="11.25" x14ac:dyDescent="0.2">
      <c r="A420" s="77"/>
      <c r="D420" s="53"/>
    </row>
    <row r="421" spans="1:4" ht="15.75" x14ac:dyDescent="0.25">
      <c r="A421" s="70" t="s">
        <v>24</v>
      </c>
      <c r="B421" s="1" t="s">
        <v>227</v>
      </c>
      <c r="C421" s="2" t="s">
        <v>311</v>
      </c>
      <c r="D421" s="3"/>
    </row>
    <row r="422" spans="1:4" ht="15.75" x14ac:dyDescent="0.25">
      <c r="A422" s="189" t="s">
        <v>368</v>
      </c>
      <c r="B422" s="189"/>
      <c r="C422" s="2" t="s">
        <v>304</v>
      </c>
      <c r="D422" s="3"/>
    </row>
    <row r="423" spans="1:4" s="166" customFormat="1" ht="11.25" x14ac:dyDescent="0.2">
      <c r="A423" s="162"/>
      <c r="B423" s="162"/>
      <c r="C423" s="170"/>
      <c r="D423" s="169"/>
    </row>
    <row r="424" spans="1:4" ht="15.75" x14ac:dyDescent="0.25">
      <c r="A424" s="70"/>
      <c r="B424" s="2"/>
      <c r="C424" s="4" t="s">
        <v>61</v>
      </c>
      <c r="D424" s="6">
        <f>SUM(D425:D426)</f>
        <v>12358984</v>
      </c>
    </row>
    <row r="425" spans="1:4" ht="14.25" x14ac:dyDescent="0.2">
      <c r="A425" s="62"/>
      <c r="C425" s="45" t="s">
        <v>365</v>
      </c>
      <c r="D425" s="9">
        <v>10358133</v>
      </c>
    </row>
    <row r="426" spans="1:4" ht="14.25" x14ac:dyDescent="0.2">
      <c r="A426" s="62"/>
      <c r="C426" s="8" t="s">
        <v>115</v>
      </c>
      <c r="D426" s="9">
        <v>2000851</v>
      </c>
    </row>
    <row r="427" spans="1:4" ht="15.75" x14ac:dyDescent="0.25">
      <c r="A427" s="70"/>
      <c r="B427" s="2"/>
      <c r="C427" s="4" t="s">
        <v>3</v>
      </c>
      <c r="D427" s="6">
        <f>D428+D433</f>
        <v>12358984</v>
      </c>
    </row>
    <row r="428" spans="1:4" ht="15" x14ac:dyDescent="0.25">
      <c r="A428" s="25"/>
      <c r="B428" s="10"/>
      <c r="C428" s="10" t="s">
        <v>2</v>
      </c>
      <c r="D428" s="12">
        <f>D429+D432</f>
        <v>12221632</v>
      </c>
    </row>
    <row r="429" spans="1:4" ht="14.25" x14ac:dyDescent="0.2">
      <c r="A429" s="62"/>
      <c r="C429" s="8" t="s">
        <v>5</v>
      </c>
      <c r="D429" s="9">
        <v>12191032</v>
      </c>
    </row>
    <row r="430" spans="1:4" ht="14.25" x14ac:dyDescent="0.2">
      <c r="A430" s="62"/>
      <c r="C430" s="50" t="s">
        <v>114</v>
      </c>
      <c r="D430" s="9">
        <v>9821146</v>
      </c>
    </row>
    <row r="431" spans="1:4" ht="14.25" x14ac:dyDescent="0.2">
      <c r="A431" s="62"/>
      <c r="C431" s="56" t="s">
        <v>117</v>
      </c>
      <c r="D431" s="9">
        <v>7608574</v>
      </c>
    </row>
    <row r="432" spans="1:4" x14ac:dyDescent="0.2">
      <c r="A432" s="80"/>
      <c r="C432" s="8" t="s">
        <v>86</v>
      </c>
      <c r="D432" s="44">
        <v>30600</v>
      </c>
    </row>
    <row r="433" spans="1:4" ht="15" x14ac:dyDescent="0.25">
      <c r="A433" s="25"/>
      <c r="B433" s="10"/>
      <c r="C433" s="10" t="s">
        <v>82</v>
      </c>
      <c r="D433" s="12">
        <v>137352</v>
      </c>
    </row>
    <row r="434" spans="1:4" s="52" customFormat="1" ht="11.25" x14ac:dyDescent="0.2">
      <c r="A434" s="77"/>
      <c r="D434" s="53"/>
    </row>
    <row r="435" spans="1:4" s="52" customFormat="1" ht="11.25" x14ac:dyDescent="0.2">
      <c r="A435" s="77"/>
      <c r="D435" s="53"/>
    </row>
    <row r="436" spans="1:4" s="52" customFormat="1" ht="11.25" x14ac:dyDescent="0.2">
      <c r="A436" s="77"/>
      <c r="D436" s="53"/>
    </row>
    <row r="437" spans="1:4" ht="15.75" x14ac:dyDescent="0.25">
      <c r="A437" s="70" t="s">
        <v>275</v>
      </c>
      <c r="B437" s="1" t="s">
        <v>102</v>
      </c>
      <c r="C437" s="2" t="s">
        <v>282</v>
      </c>
      <c r="D437" s="3"/>
    </row>
    <row r="438" spans="1:4" s="52" customFormat="1" ht="15" x14ac:dyDescent="0.25">
      <c r="A438" s="189" t="s">
        <v>386</v>
      </c>
      <c r="B438" s="189"/>
      <c r="C438" s="167"/>
      <c r="D438" s="161"/>
    </row>
    <row r="439" spans="1:4" ht="14.25" x14ac:dyDescent="0.2">
      <c r="C439" s="4" t="s">
        <v>61</v>
      </c>
      <c r="D439" s="6">
        <f>SUM(D440:D440)</f>
        <v>131000</v>
      </c>
    </row>
    <row r="440" spans="1:4" ht="14.25" x14ac:dyDescent="0.2">
      <c r="A440" s="62"/>
      <c r="C440" s="45" t="s">
        <v>365</v>
      </c>
      <c r="D440" s="9">
        <v>131000</v>
      </c>
    </row>
    <row r="441" spans="1:4" ht="15.75" x14ac:dyDescent="0.25">
      <c r="A441" s="70"/>
      <c r="B441" s="2"/>
      <c r="C441" s="4" t="s">
        <v>3</v>
      </c>
      <c r="D441" s="6">
        <f>D442</f>
        <v>131000</v>
      </c>
    </row>
    <row r="442" spans="1:4" ht="15" x14ac:dyDescent="0.25">
      <c r="A442" s="25"/>
      <c r="B442" s="10"/>
      <c r="C442" s="10" t="s">
        <v>82</v>
      </c>
      <c r="D442" s="12">
        <v>131000</v>
      </c>
    </row>
    <row r="443" spans="1:4" s="52" customFormat="1" ht="11.25" x14ac:dyDescent="0.2">
      <c r="A443" s="77"/>
      <c r="D443" s="53"/>
    </row>
    <row r="444" spans="1:4" s="52" customFormat="1" ht="11.25" x14ac:dyDescent="0.2">
      <c r="A444" s="77"/>
      <c r="D444" s="53"/>
    </row>
    <row r="445" spans="1:4" s="52" customFormat="1" ht="11.25" x14ac:dyDescent="0.2">
      <c r="A445" s="77"/>
      <c r="D445" s="53"/>
    </row>
    <row r="446" spans="1:4" ht="18.75" x14ac:dyDescent="0.3">
      <c r="A446" s="140"/>
      <c r="B446" s="18"/>
      <c r="C446" s="139" t="s">
        <v>298</v>
      </c>
      <c r="D446" s="54"/>
    </row>
    <row r="447" spans="1:4" s="45" customFormat="1" ht="18.75" x14ac:dyDescent="0.3">
      <c r="A447" s="140"/>
      <c r="B447" s="18"/>
      <c r="C447" s="139" t="s">
        <v>299</v>
      </c>
      <c r="D447" s="54"/>
    </row>
    <row r="448" spans="1:4" s="52" customFormat="1" ht="11.25" x14ac:dyDescent="0.2">
      <c r="A448" s="77"/>
      <c r="D448" s="53"/>
    </row>
    <row r="449" spans="1:4" ht="15.75" x14ac:dyDescent="0.25">
      <c r="A449" s="70"/>
      <c r="B449" s="2"/>
      <c r="C449" s="2" t="s">
        <v>61</v>
      </c>
      <c r="D449" s="3">
        <f>SUM(D450:D451)</f>
        <v>29575557</v>
      </c>
    </row>
    <row r="450" spans="1:4" ht="14.25" x14ac:dyDescent="0.2">
      <c r="A450" s="62"/>
      <c r="C450" s="45" t="s">
        <v>365</v>
      </c>
      <c r="D450" s="9">
        <f>D475+D500+D490</f>
        <v>24390351</v>
      </c>
    </row>
    <row r="451" spans="1:4" ht="14.25" x14ac:dyDescent="0.2">
      <c r="A451" s="62"/>
      <c r="C451" s="8" t="s">
        <v>115</v>
      </c>
      <c r="D451" s="9">
        <f>D476</f>
        <v>5185206</v>
      </c>
    </row>
    <row r="452" spans="1:4" ht="15.75" x14ac:dyDescent="0.25">
      <c r="A452" s="70"/>
      <c r="B452" s="2"/>
      <c r="C452" s="2" t="s">
        <v>3</v>
      </c>
      <c r="D452" s="3">
        <f>D453+D458</f>
        <v>29575557</v>
      </c>
    </row>
    <row r="453" spans="1:4" ht="15" x14ac:dyDescent="0.25">
      <c r="A453" s="25"/>
      <c r="B453" s="10"/>
      <c r="C453" s="10" t="s">
        <v>2</v>
      </c>
      <c r="D453" s="12">
        <f>D454+D457</f>
        <v>18234996</v>
      </c>
    </row>
    <row r="454" spans="1:4" ht="14.25" x14ac:dyDescent="0.2">
      <c r="A454" s="62"/>
      <c r="C454" s="8" t="s">
        <v>5</v>
      </c>
      <c r="D454" s="9">
        <f>D479</f>
        <v>16208893</v>
      </c>
    </row>
    <row r="455" spans="1:4" ht="14.25" x14ac:dyDescent="0.2">
      <c r="A455" s="62"/>
      <c r="C455" s="50" t="s">
        <v>114</v>
      </c>
      <c r="D455" s="9">
        <f>D480</f>
        <v>6993455</v>
      </c>
    </row>
    <row r="456" spans="1:4" ht="14.25" x14ac:dyDescent="0.2">
      <c r="A456" s="62"/>
      <c r="C456" s="56" t="s">
        <v>117</v>
      </c>
      <c r="D456" s="9">
        <f>D481</f>
        <v>5416113</v>
      </c>
    </row>
    <row r="457" spans="1:4" x14ac:dyDescent="0.2">
      <c r="A457" s="80"/>
      <c r="C457" s="8" t="s">
        <v>83</v>
      </c>
      <c r="D457" s="9">
        <f>D493</f>
        <v>2026103</v>
      </c>
    </row>
    <row r="458" spans="1:4" ht="15" x14ac:dyDescent="0.25">
      <c r="A458" s="25"/>
      <c r="B458" s="10"/>
      <c r="C458" s="10" t="s">
        <v>82</v>
      </c>
      <c r="D458" s="12">
        <f>D502+D482</f>
        <v>11340561</v>
      </c>
    </row>
    <row r="459" spans="1:4" s="52" customFormat="1" ht="11.25" x14ac:dyDescent="0.2">
      <c r="A459" s="77"/>
      <c r="D459" s="53"/>
    </row>
    <row r="460" spans="1:4" s="52" customFormat="1" ht="11.25" x14ac:dyDescent="0.2">
      <c r="A460" s="77"/>
      <c r="D460" s="53"/>
    </row>
    <row r="461" spans="1:4" s="52" customFormat="1" ht="11.25" x14ac:dyDescent="0.2">
      <c r="A461" s="77"/>
      <c r="D461" s="53"/>
    </row>
    <row r="462" spans="1:4" s="52" customFormat="1" ht="11.25" x14ac:dyDescent="0.2">
      <c r="A462" s="77"/>
      <c r="D462" s="53"/>
    </row>
    <row r="463" spans="1:4" s="52" customFormat="1" ht="11.25" x14ac:dyDescent="0.2">
      <c r="A463" s="77"/>
      <c r="D463" s="53"/>
    </row>
    <row r="464" spans="1:4" s="52" customFormat="1" ht="11.25" x14ac:dyDescent="0.2">
      <c r="A464" s="77"/>
      <c r="D464" s="53"/>
    </row>
    <row r="465" spans="1:7" s="52" customFormat="1" ht="11.25" x14ac:dyDescent="0.2">
      <c r="A465" s="77"/>
      <c r="D465" s="53"/>
    </row>
    <row r="466" spans="1:7" s="52" customFormat="1" ht="11.25" x14ac:dyDescent="0.2">
      <c r="A466" s="77"/>
      <c r="D466" s="53"/>
    </row>
    <row r="467" spans="1:7" s="52" customFormat="1" ht="11.25" x14ac:dyDescent="0.2">
      <c r="A467" s="77"/>
      <c r="D467" s="53"/>
    </row>
    <row r="468" spans="1:7" s="52" customFormat="1" ht="11.25" x14ac:dyDescent="0.2">
      <c r="A468" s="77"/>
      <c r="D468" s="53"/>
    </row>
    <row r="469" spans="1:7" s="52" customFormat="1" ht="11.25" x14ac:dyDescent="0.2">
      <c r="A469" s="77"/>
      <c r="D469" s="53"/>
    </row>
    <row r="470" spans="1:7" ht="15.75" x14ac:dyDescent="0.25">
      <c r="A470" s="178" t="s">
        <v>25</v>
      </c>
      <c r="B470" s="177"/>
      <c r="C470" s="2" t="s">
        <v>300</v>
      </c>
      <c r="D470" s="3"/>
    </row>
    <row r="471" spans="1:7" ht="15.75" x14ac:dyDescent="0.25">
      <c r="A471" s="190" t="s">
        <v>368</v>
      </c>
      <c r="B471" s="190"/>
      <c r="C471" s="2" t="s">
        <v>302</v>
      </c>
      <c r="D471" s="3"/>
    </row>
    <row r="472" spans="1:7" s="45" customFormat="1" ht="15.75" x14ac:dyDescent="0.25">
      <c r="A472" s="178"/>
      <c r="B472" s="177"/>
      <c r="C472" s="75" t="s">
        <v>301</v>
      </c>
      <c r="D472" s="79"/>
    </row>
    <row r="473" spans="1:7" s="52" customFormat="1" ht="11.25" x14ac:dyDescent="0.2">
      <c r="A473" s="179"/>
      <c r="B473" s="180"/>
      <c r="C473" s="167"/>
      <c r="D473" s="161"/>
    </row>
    <row r="474" spans="1:7" ht="14.25" x14ac:dyDescent="0.2">
      <c r="A474" s="181"/>
      <c r="B474" s="106"/>
      <c r="C474" s="4" t="s">
        <v>61</v>
      </c>
      <c r="D474" s="6">
        <f>SUM(D475:D476)</f>
        <v>19338149</v>
      </c>
    </row>
    <row r="475" spans="1:7" ht="14.25" x14ac:dyDescent="0.2">
      <c r="A475" s="181"/>
      <c r="B475" s="124"/>
      <c r="C475" s="45" t="s">
        <v>365</v>
      </c>
      <c r="D475" s="9">
        <v>14152943</v>
      </c>
      <c r="F475" s="44"/>
      <c r="G475" s="44"/>
    </row>
    <row r="476" spans="1:7" ht="14.25" x14ac:dyDescent="0.2">
      <c r="A476" s="181"/>
      <c r="B476" s="124"/>
      <c r="C476" s="8" t="s">
        <v>115</v>
      </c>
      <c r="D476" s="9">
        <v>5185206</v>
      </c>
    </row>
    <row r="477" spans="1:7" ht="14.25" x14ac:dyDescent="0.2">
      <c r="A477" s="181"/>
      <c r="B477" s="106"/>
      <c r="C477" s="4" t="s">
        <v>3</v>
      </c>
      <c r="D477" s="6">
        <f>D478+D482</f>
        <v>19338149</v>
      </c>
    </row>
    <row r="478" spans="1:7" ht="15" x14ac:dyDescent="0.25">
      <c r="A478" s="182"/>
      <c r="B478" s="108"/>
      <c r="C478" s="10" t="s">
        <v>2</v>
      </c>
      <c r="D478" s="12">
        <f>D479</f>
        <v>16208893</v>
      </c>
    </row>
    <row r="479" spans="1:7" ht="14.25" x14ac:dyDescent="0.2">
      <c r="A479" s="181"/>
      <c r="B479" s="124"/>
      <c r="C479" s="8" t="s">
        <v>5</v>
      </c>
      <c r="D479" s="9">
        <v>16208893</v>
      </c>
    </row>
    <row r="480" spans="1:7" ht="14.25" x14ac:dyDescent="0.2">
      <c r="A480" s="181"/>
      <c r="B480" s="124"/>
      <c r="C480" s="50" t="s">
        <v>114</v>
      </c>
      <c r="D480" s="9">
        <v>6993455</v>
      </c>
    </row>
    <row r="481" spans="1:7" ht="14.25" x14ac:dyDescent="0.2">
      <c r="A481" s="181"/>
      <c r="B481" s="124"/>
      <c r="C481" s="56" t="s">
        <v>117</v>
      </c>
      <c r="D481" s="9">
        <v>5416113</v>
      </c>
    </row>
    <row r="482" spans="1:7" ht="15" x14ac:dyDescent="0.25">
      <c r="A482" s="182"/>
      <c r="B482" s="108"/>
      <c r="C482" s="10" t="s">
        <v>82</v>
      </c>
      <c r="D482" s="12">
        <v>3129256</v>
      </c>
      <c r="F482" s="154"/>
      <c r="G482" s="44"/>
    </row>
    <row r="483" spans="1:7" s="52" customFormat="1" ht="11.25" x14ac:dyDescent="0.2">
      <c r="A483" s="110"/>
      <c r="B483" s="113"/>
      <c r="D483" s="53"/>
    </row>
    <row r="484" spans="1:7" s="52" customFormat="1" ht="11.25" x14ac:dyDescent="0.2">
      <c r="A484" s="110"/>
      <c r="B484" s="113"/>
      <c r="D484" s="53"/>
    </row>
    <row r="485" spans="1:7" ht="15.75" x14ac:dyDescent="0.25">
      <c r="A485" s="178" t="s">
        <v>195</v>
      </c>
      <c r="B485" s="177"/>
      <c r="C485" s="75" t="s">
        <v>356</v>
      </c>
      <c r="D485" s="31"/>
    </row>
    <row r="486" spans="1:7" ht="15.75" x14ac:dyDescent="0.25">
      <c r="A486" s="190" t="s">
        <v>405</v>
      </c>
      <c r="B486" s="190"/>
      <c r="C486" s="75" t="s">
        <v>437</v>
      </c>
      <c r="D486" s="31"/>
    </row>
    <row r="487" spans="1:7" s="45" customFormat="1" ht="15.75" x14ac:dyDescent="0.25">
      <c r="A487" s="176"/>
      <c r="B487" s="176"/>
      <c r="C487" s="75" t="s">
        <v>357</v>
      </c>
      <c r="D487" s="34"/>
    </row>
    <row r="488" spans="1:7" s="52" customFormat="1" ht="11.25" x14ac:dyDescent="0.2">
      <c r="A488" s="173"/>
      <c r="B488" s="173"/>
      <c r="C488" s="167"/>
      <c r="D488" s="53"/>
    </row>
    <row r="489" spans="1:7" ht="15" x14ac:dyDescent="0.25">
      <c r="A489" s="181"/>
      <c r="B489" s="108"/>
      <c r="C489" s="4" t="s">
        <v>61</v>
      </c>
      <c r="D489" s="6">
        <f>SUM(D490:D490)</f>
        <v>2026103</v>
      </c>
    </row>
    <row r="490" spans="1:7" x14ac:dyDescent="0.2">
      <c r="A490" s="66"/>
      <c r="C490" s="45" t="s">
        <v>365</v>
      </c>
      <c r="D490" s="9">
        <v>2026103</v>
      </c>
    </row>
    <row r="491" spans="1:7" ht="15" x14ac:dyDescent="0.25">
      <c r="A491" s="62"/>
      <c r="B491" s="16"/>
      <c r="C491" s="4" t="s">
        <v>3</v>
      </c>
      <c r="D491" s="6">
        <f>D492</f>
        <v>2026103</v>
      </c>
    </row>
    <row r="492" spans="1:7" ht="15" x14ac:dyDescent="0.25">
      <c r="A492" s="25"/>
      <c r="B492" s="10"/>
      <c r="C492" s="10" t="s">
        <v>2</v>
      </c>
      <c r="D492" s="12">
        <f>D493</f>
        <v>2026103</v>
      </c>
    </row>
    <row r="493" spans="1:7" x14ac:dyDescent="0.2">
      <c r="A493" s="80"/>
      <c r="C493" s="8" t="s">
        <v>83</v>
      </c>
      <c r="D493" s="9">
        <v>2026103</v>
      </c>
    </row>
    <row r="494" spans="1:7" s="52" customFormat="1" ht="11.25" x14ac:dyDescent="0.2">
      <c r="A494" s="77"/>
      <c r="D494" s="53"/>
    </row>
    <row r="495" spans="1:7" s="52" customFormat="1" ht="11.25" x14ac:dyDescent="0.2">
      <c r="A495" s="77"/>
      <c r="D495" s="53"/>
    </row>
    <row r="496" spans="1:7" ht="15.75" x14ac:dyDescent="0.25">
      <c r="A496" s="70" t="s">
        <v>116</v>
      </c>
      <c r="B496" s="1" t="s">
        <v>89</v>
      </c>
      <c r="C496" s="2" t="s">
        <v>355</v>
      </c>
      <c r="D496" s="31"/>
    </row>
    <row r="497" spans="1:4" ht="15.75" x14ac:dyDescent="0.25">
      <c r="A497" s="189" t="s">
        <v>406</v>
      </c>
      <c r="B497" s="189"/>
      <c r="C497" s="2" t="s">
        <v>354</v>
      </c>
      <c r="D497" s="31"/>
    </row>
    <row r="498" spans="1:4" s="52" customFormat="1" ht="11.25" x14ac:dyDescent="0.2">
      <c r="A498" s="93"/>
      <c r="B498" s="93"/>
      <c r="C498" s="167"/>
      <c r="D498" s="53"/>
    </row>
    <row r="499" spans="1:4" ht="15" x14ac:dyDescent="0.25">
      <c r="A499" s="62"/>
      <c r="B499" s="16"/>
      <c r="C499" s="4" t="s">
        <v>61</v>
      </c>
      <c r="D499" s="6">
        <f>SUM(D500:D500)</f>
        <v>8211305</v>
      </c>
    </row>
    <row r="500" spans="1:4" x14ac:dyDescent="0.2">
      <c r="A500" s="66"/>
      <c r="C500" s="45" t="s">
        <v>365</v>
      </c>
      <c r="D500" s="9">
        <v>8211305</v>
      </c>
    </row>
    <row r="501" spans="1:4" ht="15" x14ac:dyDescent="0.25">
      <c r="A501" s="62"/>
      <c r="B501" s="16"/>
      <c r="C501" s="4" t="s">
        <v>3</v>
      </c>
      <c r="D501" s="6">
        <f>D502</f>
        <v>8211305</v>
      </c>
    </row>
    <row r="502" spans="1:4" ht="15" x14ac:dyDescent="0.25">
      <c r="A502" s="25"/>
      <c r="B502" s="10"/>
      <c r="C502" s="16" t="s">
        <v>82</v>
      </c>
      <c r="D502" s="35">
        <v>8211305</v>
      </c>
    </row>
    <row r="503" spans="1:4" s="52" customFormat="1" ht="11.25" x14ac:dyDescent="0.2">
      <c r="A503" s="77"/>
      <c r="D503" s="53"/>
    </row>
    <row r="504" spans="1:4" s="52" customFormat="1" ht="11.25" x14ac:dyDescent="0.2">
      <c r="A504" s="77"/>
      <c r="D504" s="53"/>
    </row>
    <row r="505" spans="1:4" s="52" customFormat="1" ht="11.25" x14ac:dyDescent="0.2">
      <c r="A505" s="77"/>
      <c r="D505" s="53"/>
    </row>
    <row r="506" spans="1:4" ht="18.75" x14ac:dyDescent="0.3">
      <c r="A506" s="140"/>
      <c r="B506" s="18"/>
      <c r="C506" s="139" t="s">
        <v>297</v>
      </c>
      <c r="D506" s="54"/>
    </row>
    <row r="507" spans="1:4" s="45" customFormat="1" ht="18.75" x14ac:dyDescent="0.3">
      <c r="A507" s="140"/>
      <c r="B507" s="18"/>
      <c r="C507" s="139" t="s">
        <v>312</v>
      </c>
      <c r="D507" s="54"/>
    </row>
    <row r="508" spans="1:4" s="52" customFormat="1" ht="11.25" x14ac:dyDescent="0.2">
      <c r="A508" s="77"/>
      <c r="D508" s="53"/>
    </row>
    <row r="509" spans="1:4" ht="15.75" x14ac:dyDescent="0.25">
      <c r="A509" s="70"/>
      <c r="B509" s="2"/>
      <c r="C509" s="2" t="s">
        <v>61</v>
      </c>
      <c r="D509" s="3">
        <f>SUM(D510:D511)</f>
        <v>47655866</v>
      </c>
    </row>
    <row r="510" spans="1:4" ht="14.25" x14ac:dyDescent="0.2">
      <c r="A510" s="62"/>
      <c r="C510" s="45" t="s">
        <v>365</v>
      </c>
      <c r="D510" s="9">
        <f>D524+D546+D567+D585+D537+D604+D557+D576</f>
        <v>46045178</v>
      </c>
    </row>
    <row r="511" spans="1:4" ht="14.25" x14ac:dyDescent="0.2">
      <c r="A511" s="62"/>
      <c r="C511" s="8" t="s">
        <v>115</v>
      </c>
      <c r="D511" s="9">
        <f>D525+D547</f>
        <v>1610688</v>
      </c>
    </row>
    <row r="512" spans="1:4" ht="15.75" x14ac:dyDescent="0.25">
      <c r="A512" s="70"/>
      <c r="B512" s="2"/>
      <c r="C512" s="2" t="s">
        <v>3</v>
      </c>
      <c r="D512" s="3">
        <f>D513+D517</f>
        <v>47655866</v>
      </c>
    </row>
    <row r="513" spans="1:4" ht="15" x14ac:dyDescent="0.25">
      <c r="A513" s="25"/>
      <c r="B513" s="10"/>
      <c r="C513" s="10" t="s">
        <v>2</v>
      </c>
      <c r="D513" s="12">
        <f>D514</f>
        <v>47120086</v>
      </c>
    </row>
    <row r="514" spans="1:4" ht="14.25" x14ac:dyDescent="0.2">
      <c r="A514" s="62"/>
      <c r="C514" s="8" t="s">
        <v>5</v>
      </c>
      <c r="D514" s="9">
        <f>D528+D540+D550+D570+D588+D607+D560</f>
        <v>47120086</v>
      </c>
    </row>
    <row r="515" spans="1:4" ht="14.25" x14ac:dyDescent="0.2">
      <c r="A515" s="62"/>
      <c r="C515" s="50" t="s">
        <v>114</v>
      </c>
      <c r="D515" s="9">
        <f>D529</f>
        <v>4171550</v>
      </c>
    </row>
    <row r="516" spans="1:4" ht="14.25" x14ac:dyDescent="0.2">
      <c r="A516" s="62"/>
      <c r="C516" s="56" t="s">
        <v>117</v>
      </c>
      <c r="D516" s="9">
        <f>D530</f>
        <v>3248322</v>
      </c>
    </row>
    <row r="517" spans="1:4" ht="15" x14ac:dyDescent="0.25">
      <c r="A517" s="62"/>
      <c r="C517" s="16" t="s">
        <v>82</v>
      </c>
      <c r="D517" s="35">
        <f>D561+D579+D531</f>
        <v>535780</v>
      </c>
    </row>
    <row r="518" spans="1:4" s="52" customFormat="1" ht="11.25" x14ac:dyDescent="0.2">
      <c r="A518" s="77"/>
      <c r="D518" s="53"/>
    </row>
    <row r="519" spans="1:4" s="52" customFormat="1" ht="11.25" x14ac:dyDescent="0.2">
      <c r="A519" s="77"/>
      <c r="D519" s="53"/>
    </row>
    <row r="520" spans="1:4" ht="15.75" x14ac:dyDescent="0.25">
      <c r="A520" s="70" t="s">
        <v>119</v>
      </c>
      <c r="B520" s="1" t="s">
        <v>103</v>
      </c>
      <c r="C520" s="2" t="s">
        <v>314</v>
      </c>
      <c r="D520" s="31"/>
    </row>
    <row r="521" spans="1:4" s="45" customFormat="1" ht="15.75" x14ac:dyDescent="0.25">
      <c r="A521" s="189" t="s">
        <v>368</v>
      </c>
      <c r="B521" s="189"/>
      <c r="C521" s="75" t="s">
        <v>313</v>
      </c>
      <c r="D521" s="34"/>
    </row>
    <row r="522" spans="1:4" s="52" customFormat="1" ht="11.25" x14ac:dyDescent="0.2">
      <c r="A522" s="93"/>
      <c r="B522" s="93"/>
      <c r="C522" s="167"/>
      <c r="D522" s="53"/>
    </row>
    <row r="523" spans="1:4" ht="14.25" x14ac:dyDescent="0.2">
      <c r="A523" s="62"/>
      <c r="B523" s="5"/>
      <c r="C523" s="4" t="s">
        <v>61</v>
      </c>
      <c r="D523" s="6">
        <f>SUM(D524:D525)</f>
        <v>4812213</v>
      </c>
    </row>
    <row r="524" spans="1:4" ht="14.25" x14ac:dyDescent="0.2">
      <c r="A524" s="62"/>
      <c r="B524" s="72"/>
      <c r="C524" s="45" t="s">
        <v>365</v>
      </c>
      <c r="D524" s="9">
        <v>4243067</v>
      </c>
    </row>
    <row r="525" spans="1:4" ht="14.25" x14ac:dyDescent="0.2">
      <c r="A525" s="62"/>
      <c r="B525" s="72"/>
      <c r="C525" s="8" t="s">
        <v>115</v>
      </c>
      <c r="D525" s="9">
        <v>569146</v>
      </c>
    </row>
    <row r="526" spans="1:4" ht="14.25" x14ac:dyDescent="0.2">
      <c r="A526" s="62"/>
      <c r="B526" s="5"/>
      <c r="C526" s="4" t="s">
        <v>3</v>
      </c>
      <c r="D526" s="6">
        <f>D527+D531</f>
        <v>4812213</v>
      </c>
    </row>
    <row r="527" spans="1:4" ht="15" x14ac:dyDescent="0.25">
      <c r="A527" s="25"/>
      <c r="B527" s="11"/>
      <c r="C527" s="10" t="s">
        <v>2</v>
      </c>
      <c r="D527" s="12">
        <f>D528</f>
        <v>4776433</v>
      </c>
    </row>
    <row r="528" spans="1:4" ht="14.25" x14ac:dyDescent="0.2">
      <c r="A528" s="62"/>
      <c r="B528" s="72"/>
      <c r="C528" s="8" t="s">
        <v>5</v>
      </c>
      <c r="D528" s="9">
        <v>4776433</v>
      </c>
    </row>
    <row r="529" spans="1:4" ht="14.25" x14ac:dyDescent="0.2">
      <c r="A529" s="62"/>
      <c r="B529" s="72"/>
      <c r="C529" s="50" t="s">
        <v>114</v>
      </c>
      <c r="D529" s="9">
        <v>4171550</v>
      </c>
    </row>
    <row r="530" spans="1:4" ht="14.25" x14ac:dyDescent="0.2">
      <c r="A530" s="62"/>
      <c r="B530" s="72"/>
      <c r="C530" s="56" t="s">
        <v>117</v>
      </c>
      <c r="D530" s="9">
        <v>3248322</v>
      </c>
    </row>
    <row r="531" spans="1:4" s="45" customFormat="1" ht="15" x14ac:dyDescent="0.25">
      <c r="A531" s="62"/>
      <c r="B531" s="72"/>
      <c r="C531" s="16" t="s">
        <v>82</v>
      </c>
      <c r="D531" s="35">
        <v>35780</v>
      </c>
    </row>
    <row r="532" spans="1:4" s="52" customFormat="1" ht="11.25" x14ac:dyDescent="0.2">
      <c r="A532" s="77"/>
      <c r="B532" s="71"/>
      <c r="D532" s="53"/>
    </row>
    <row r="533" spans="1:4" s="52" customFormat="1" ht="11.25" x14ac:dyDescent="0.2">
      <c r="A533" s="77"/>
      <c r="B533" s="71"/>
      <c r="D533" s="53"/>
    </row>
    <row r="534" spans="1:4" ht="15.75" x14ac:dyDescent="0.25">
      <c r="A534" s="70" t="s">
        <v>77</v>
      </c>
      <c r="B534" s="1" t="s">
        <v>103</v>
      </c>
      <c r="C534" s="2" t="s">
        <v>151</v>
      </c>
      <c r="D534" s="3"/>
    </row>
    <row r="535" spans="1:4" s="52" customFormat="1" ht="15" x14ac:dyDescent="0.25">
      <c r="A535" s="189" t="s">
        <v>382</v>
      </c>
      <c r="B535" s="189"/>
      <c r="C535" s="167"/>
      <c r="D535" s="161"/>
    </row>
    <row r="536" spans="1:4" ht="14.25" x14ac:dyDescent="0.2">
      <c r="C536" s="4" t="s">
        <v>61</v>
      </c>
      <c r="D536" s="6">
        <f>SUM(D537:D537)</f>
        <v>133650</v>
      </c>
    </row>
    <row r="537" spans="1:4" ht="14.25" x14ac:dyDescent="0.2">
      <c r="A537" s="62"/>
      <c r="B537" s="57"/>
      <c r="C537" s="45" t="s">
        <v>365</v>
      </c>
      <c r="D537" s="9">
        <v>133650</v>
      </c>
    </row>
    <row r="538" spans="1:4" ht="14.25" x14ac:dyDescent="0.2">
      <c r="A538" s="62"/>
      <c r="B538" s="62"/>
      <c r="C538" s="4" t="s">
        <v>3</v>
      </c>
      <c r="D538" s="6">
        <f>D539</f>
        <v>133650</v>
      </c>
    </row>
    <row r="539" spans="1:4" ht="15" x14ac:dyDescent="0.25">
      <c r="A539" s="25"/>
      <c r="B539" s="25"/>
      <c r="C539" s="10" t="s">
        <v>2</v>
      </c>
      <c r="D539" s="12">
        <f>D540</f>
        <v>133650</v>
      </c>
    </row>
    <row r="540" spans="1:4" ht="14.25" x14ac:dyDescent="0.2">
      <c r="A540" s="62"/>
      <c r="B540" s="57"/>
      <c r="C540" s="8" t="s">
        <v>1</v>
      </c>
      <c r="D540" s="9">
        <v>133650</v>
      </c>
    </row>
    <row r="541" spans="1:4" s="52" customFormat="1" ht="11.25" x14ac:dyDescent="0.2">
      <c r="A541" s="77"/>
      <c r="B541" s="71"/>
      <c r="D541" s="53"/>
    </row>
    <row r="542" spans="1:4" s="52" customFormat="1" ht="11.25" x14ac:dyDescent="0.2">
      <c r="A542" s="77"/>
      <c r="B542" s="71"/>
      <c r="D542" s="53"/>
    </row>
    <row r="543" spans="1:4" ht="15.75" x14ac:dyDescent="0.25">
      <c r="A543" s="70" t="s">
        <v>26</v>
      </c>
      <c r="B543" s="1" t="s">
        <v>103</v>
      </c>
      <c r="C543" s="2" t="s">
        <v>219</v>
      </c>
      <c r="D543" s="3"/>
    </row>
    <row r="544" spans="1:4" s="52" customFormat="1" ht="15" x14ac:dyDescent="0.25">
      <c r="A544" s="189" t="s">
        <v>382</v>
      </c>
      <c r="B544" s="189"/>
      <c r="C544" s="167"/>
      <c r="D544" s="161"/>
    </row>
    <row r="545" spans="1:4" ht="14.25" x14ac:dyDescent="0.2">
      <c r="C545" s="4" t="s">
        <v>61</v>
      </c>
      <c r="D545" s="6">
        <f>D546+D547</f>
        <v>35202060</v>
      </c>
    </row>
    <row r="546" spans="1:4" ht="14.25" x14ac:dyDescent="0.2">
      <c r="A546" s="62"/>
      <c r="B546" s="57"/>
      <c r="C546" s="45" t="s">
        <v>365</v>
      </c>
      <c r="D546" s="9">
        <v>34160518</v>
      </c>
    </row>
    <row r="547" spans="1:4" ht="14.25" x14ac:dyDescent="0.2">
      <c r="A547" s="62"/>
      <c r="B547" s="57"/>
      <c r="C547" s="8" t="s">
        <v>115</v>
      </c>
      <c r="D547" s="9">
        <v>1041542</v>
      </c>
    </row>
    <row r="548" spans="1:4" ht="14.25" x14ac:dyDescent="0.2">
      <c r="A548" s="62"/>
      <c r="B548" s="62"/>
      <c r="C548" s="4" t="s">
        <v>3</v>
      </c>
      <c r="D548" s="6">
        <f>D549</f>
        <v>35202060</v>
      </c>
    </row>
    <row r="549" spans="1:4" ht="15" x14ac:dyDescent="0.25">
      <c r="A549" s="25"/>
      <c r="B549" s="25"/>
      <c r="C549" s="10" t="s">
        <v>2</v>
      </c>
      <c r="D549" s="12">
        <f>D550</f>
        <v>35202060</v>
      </c>
    </row>
    <row r="550" spans="1:4" ht="14.25" x14ac:dyDescent="0.2">
      <c r="A550" s="62"/>
      <c r="B550" s="57"/>
      <c r="C550" s="8" t="s">
        <v>1</v>
      </c>
      <c r="D550" s="9">
        <v>35202060</v>
      </c>
    </row>
    <row r="551" spans="1:4" s="52" customFormat="1" ht="11.25" x14ac:dyDescent="0.2">
      <c r="A551" s="77"/>
      <c r="B551" s="73"/>
      <c r="D551" s="53"/>
    </row>
    <row r="552" spans="1:4" s="52" customFormat="1" ht="11.25" x14ac:dyDescent="0.2">
      <c r="A552" s="77"/>
      <c r="B552" s="77"/>
      <c r="D552" s="53"/>
    </row>
    <row r="553" spans="1:4" ht="15.75" x14ac:dyDescent="0.25">
      <c r="A553" s="70" t="s">
        <v>187</v>
      </c>
      <c r="B553" s="1" t="s">
        <v>103</v>
      </c>
      <c r="C553" s="2" t="s">
        <v>315</v>
      </c>
      <c r="D553" s="3"/>
    </row>
    <row r="554" spans="1:4" s="45" customFormat="1" ht="15.75" x14ac:dyDescent="0.25">
      <c r="A554" s="189" t="s">
        <v>388</v>
      </c>
      <c r="B554" s="189"/>
      <c r="C554" s="75" t="s">
        <v>316</v>
      </c>
      <c r="D554" s="79"/>
    </row>
    <row r="555" spans="1:4" s="52" customFormat="1" ht="11.25" x14ac:dyDescent="0.2">
      <c r="A555" s="93"/>
      <c r="B555" s="93"/>
      <c r="C555" s="167"/>
      <c r="D555" s="161"/>
    </row>
    <row r="556" spans="1:4" ht="14.25" x14ac:dyDescent="0.2">
      <c r="C556" s="4" t="s">
        <v>61</v>
      </c>
      <c r="D556" s="6">
        <f>D557</f>
        <v>335943</v>
      </c>
    </row>
    <row r="557" spans="1:4" ht="14.25" x14ac:dyDescent="0.2">
      <c r="A557" s="62"/>
      <c r="B557" s="57"/>
      <c r="C557" s="45" t="s">
        <v>365</v>
      </c>
      <c r="D557" s="9">
        <v>335943</v>
      </c>
    </row>
    <row r="558" spans="1:4" ht="14.25" x14ac:dyDescent="0.2">
      <c r="A558" s="62"/>
      <c r="B558" s="62"/>
      <c r="C558" s="4" t="s">
        <v>3</v>
      </c>
      <c r="D558" s="6">
        <f>D561+D559</f>
        <v>335943</v>
      </c>
    </row>
    <row r="559" spans="1:4" ht="15" x14ac:dyDescent="0.25">
      <c r="A559" s="25"/>
      <c r="B559" s="25"/>
      <c r="C559" s="10" t="s">
        <v>2</v>
      </c>
      <c r="D559" s="12">
        <f>D560</f>
        <v>35943</v>
      </c>
    </row>
    <row r="560" spans="1:4" ht="14.25" x14ac:dyDescent="0.2">
      <c r="A560" s="62"/>
      <c r="B560" s="57"/>
      <c r="C560" s="8" t="s">
        <v>1</v>
      </c>
      <c r="D560" s="9">
        <v>35943</v>
      </c>
    </row>
    <row r="561" spans="1:4" ht="15" x14ac:dyDescent="0.25">
      <c r="A561" s="62"/>
      <c r="B561" s="72"/>
      <c r="C561" s="16" t="s">
        <v>82</v>
      </c>
      <c r="D561" s="35">
        <v>300000</v>
      </c>
    </row>
    <row r="562" spans="1:4" s="52" customFormat="1" ht="11.25" x14ac:dyDescent="0.2">
      <c r="A562" s="77"/>
      <c r="B562" s="77"/>
      <c r="D562" s="53"/>
    </row>
    <row r="563" spans="1:4" s="52" customFormat="1" ht="11.25" x14ac:dyDescent="0.2">
      <c r="A563" s="77"/>
      <c r="B563" s="77"/>
      <c r="D563" s="53"/>
    </row>
    <row r="564" spans="1:4" ht="15.75" x14ac:dyDescent="0.25">
      <c r="A564" s="70" t="s">
        <v>27</v>
      </c>
      <c r="B564" s="1" t="s">
        <v>103</v>
      </c>
      <c r="C564" s="2" t="s">
        <v>220</v>
      </c>
      <c r="D564" s="3"/>
    </row>
    <row r="565" spans="1:4" s="52" customFormat="1" ht="15" x14ac:dyDescent="0.25">
      <c r="A565" s="189" t="s">
        <v>382</v>
      </c>
      <c r="B565" s="189"/>
      <c r="C565" s="167"/>
      <c r="D565" s="161"/>
    </row>
    <row r="566" spans="1:4" ht="14.25" x14ac:dyDescent="0.2">
      <c r="C566" s="4" t="s">
        <v>61</v>
      </c>
      <c r="D566" s="6">
        <f>D567</f>
        <v>1250000</v>
      </c>
    </row>
    <row r="567" spans="1:4" ht="14.25" x14ac:dyDescent="0.2">
      <c r="A567" s="62"/>
      <c r="B567" s="57"/>
      <c r="C567" s="45" t="s">
        <v>365</v>
      </c>
      <c r="D567" s="9">
        <v>1250000</v>
      </c>
    </row>
    <row r="568" spans="1:4" ht="14.25" x14ac:dyDescent="0.2">
      <c r="A568" s="62"/>
      <c r="B568" s="62"/>
      <c r="C568" s="4" t="s">
        <v>3</v>
      </c>
      <c r="D568" s="6">
        <f>D569</f>
        <v>1250000</v>
      </c>
    </row>
    <row r="569" spans="1:4" ht="15" x14ac:dyDescent="0.25">
      <c r="A569" s="25"/>
      <c r="B569" s="25"/>
      <c r="C569" s="10" t="s">
        <v>2</v>
      </c>
      <c r="D569" s="12">
        <f>D570</f>
        <v>1250000</v>
      </c>
    </row>
    <row r="570" spans="1:4" ht="14.25" x14ac:dyDescent="0.2">
      <c r="A570" s="62"/>
      <c r="B570" s="57"/>
      <c r="C570" s="8" t="s">
        <v>1</v>
      </c>
      <c r="D570" s="9">
        <v>1250000</v>
      </c>
    </row>
    <row r="571" spans="1:4" s="52" customFormat="1" ht="11.25" x14ac:dyDescent="0.2">
      <c r="A571" s="77"/>
      <c r="B571" s="73"/>
      <c r="D571" s="53"/>
    </row>
    <row r="572" spans="1:4" s="52" customFormat="1" ht="11.25" x14ac:dyDescent="0.2">
      <c r="A572" s="77"/>
      <c r="B572" s="77"/>
      <c r="D572" s="53"/>
    </row>
    <row r="573" spans="1:4" ht="15.75" x14ac:dyDescent="0.25">
      <c r="A573" s="70" t="s">
        <v>273</v>
      </c>
      <c r="B573" s="1" t="s">
        <v>103</v>
      </c>
      <c r="C573" s="2" t="s">
        <v>274</v>
      </c>
      <c r="D573" s="3"/>
    </row>
    <row r="574" spans="1:4" s="52" customFormat="1" ht="15" x14ac:dyDescent="0.25">
      <c r="A574" s="189" t="s">
        <v>389</v>
      </c>
      <c r="B574" s="189"/>
      <c r="C574" s="167"/>
      <c r="D574" s="161"/>
    </row>
    <row r="575" spans="1:4" ht="14.25" x14ac:dyDescent="0.2">
      <c r="C575" s="4" t="s">
        <v>61</v>
      </c>
      <c r="D575" s="6">
        <f>D576</f>
        <v>200000</v>
      </c>
    </row>
    <row r="576" spans="1:4" ht="14.25" x14ac:dyDescent="0.2">
      <c r="A576" s="62"/>
      <c r="B576" s="57"/>
      <c r="C576" s="45" t="s">
        <v>365</v>
      </c>
      <c r="D576" s="9">
        <v>200000</v>
      </c>
    </row>
    <row r="577" spans="1:4" ht="14.25" x14ac:dyDescent="0.2">
      <c r="A577" s="62"/>
      <c r="B577" s="62"/>
      <c r="C577" s="4" t="s">
        <v>3</v>
      </c>
      <c r="D577" s="6">
        <f>D578</f>
        <v>200000</v>
      </c>
    </row>
    <row r="578" spans="1:4" ht="15" x14ac:dyDescent="0.25">
      <c r="A578" s="25"/>
      <c r="B578" s="25"/>
      <c r="C578" s="10" t="s">
        <v>2</v>
      </c>
      <c r="D578" s="12">
        <f>D579</f>
        <v>200000</v>
      </c>
    </row>
    <row r="579" spans="1:4" ht="15" x14ac:dyDescent="0.25">
      <c r="A579" s="62"/>
      <c r="B579" s="72"/>
      <c r="C579" s="16" t="s">
        <v>82</v>
      </c>
      <c r="D579" s="35">
        <v>200000</v>
      </c>
    </row>
    <row r="580" spans="1:4" s="52" customFormat="1" ht="11.25" x14ac:dyDescent="0.2">
      <c r="A580" s="77"/>
      <c r="B580" s="73"/>
      <c r="D580" s="53"/>
    </row>
    <row r="581" spans="1:4" s="52" customFormat="1" ht="11.25" x14ac:dyDescent="0.2">
      <c r="A581" s="77"/>
      <c r="B581" s="77"/>
      <c r="D581" s="53"/>
    </row>
    <row r="582" spans="1:4" ht="15.75" x14ac:dyDescent="0.25">
      <c r="A582" s="70" t="s">
        <v>56</v>
      </c>
      <c r="B582" s="1" t="s">
        <v>103</v>
      </c>
      <c r="C582" s="2" t="s">
        <v>221</v>
      </c>
      <c r="D582" s="3"/>
    </row>
    <row r="583" spans="1:4" s="52" customFormat="1" ht="15" x14ac:dyDescent="0.25">
      <c r="A583" s="189" t="s">
        <v>382</v>
      </c>
      <c r="B583" s="189"/>
      <c r="C583" s="167"/>
      <c r="D583" s="161"/>
    </row>
    <row r="584" spans="1:4" ht="14.25" x14ac:dyDescent="0.2">
      <c r="C584" s="4" t="s">
        <v>61</v>
      </c>
      <c r="D584" s="6">
        <f>SUM(D585:D585)</f>
        <v>2500000</v>
      </c>
    </row>
    <row r="585" spans="1:4" ht="14.25" x14ac:dyDescent="0.2">
      <c r="A585" s="62"/>
      <c r="B585" s="57"/>
      <c r="C585" s="45" t="s">
        <v>365</v>
      </c>
      <c r="D585" s="9">
        <v>2500000</v>
      </c>
    </row>
    <row r="586" spans="1:4" ht="14.25" x14ac:dyDescent="0.2">
      <c r="A586" s="62"/>
      <c r="B586" s="62"/>
      <c r="C586" s="4" t="s">
        <v>3</v>
      </c>
      <c r="D586" s="6">
        <f>D587</f>
        <v>2500000</v>
      </c>
    </row>
    <row r="587" spans="1:4" ht="15" x14ac:dyDescent="0.25">
      <c r="A587" s="25"/>
      <c r="B587" s="25"/>
      <c r="C587" s="10" t="s">
        <v>2</v>
      </c>
      <c r="D587" s="12">
        <f>D588</f>
        <v>2500000</v>
      </c>
    </row>
    <row r="588" spans="1:4" ht="14.25" x14ac:dyDescent="0.2">
      <c r="A588" s="62"/>
      <c r="B588" s="57"/>
      <c r="C588" s="8" t="s">
        <v>1</v>
      </c>
      <c r="D588" s="9">
        <v>2500000</v>
      </c>
    </row>
    <row r="589" spans="1:4" s="52" customFormat="1" ht="11.25" x14ac:dyDescent="0.2">
      <c r="A589" s="77"/>
      <c r="B589" s="73"/>
      <c r="D589" s="53"/>
    </row>
    <row r="590" spans="1:4" s="52" customFormat="1" ht="11.25" x14ac:dyDescent="0.2">
      <c r="A590" s="77"/>
      <c r="B590" s="77"/>
      <c r="D590" s="53"/>
    </row>
    <row r="591" spans="1:4" s="52" customFormat="1" ht="11.25" x14ac:dyDescent="0.2">
      <c r="A591" s="77"/>
      <c r="B591" s="77"/>
      <c r="D591" s="53"/>
    </row>
    <row r="592" spans="1:4" s="52" customFormat="1" ht="11.25" x14ac:dyDescent="0.2">
      <c r="A592" s="77"/>
      <c r="B592" s="77"/>
      <c r="D592" s="53"/>
    </row>
    <row r="593" spans="1:4" s="52" customFormat="1" ht="11.25" x14ac:dyDescent="0.2">
      <c r="A593" s="77"/>
      <c r="B593" s="77"/>
      <c r="D593" s="53"/>
    </row>
    <row r="594" spans="1:4" s="52" customFormat="1" ht="11.25" x14ac:dyDescent="0.2">
      <c r="A594" s="77"/>
      <c r="B594" s="77"/>
      <c r="D594" s="53"/>
    </row>
    <row r="595" spans="1:4" s="52" customFormat="1" ht="11.25" x14ac:dyDescent="0.2">
      <c r="A595" s="77"/>
      <c r="B595" s="77"/>
      <c r="D595" s="53"/>
    </row>
    <row r="596" spans="1:4" s="52" customFormat="1" ht="11.25" x14ac:dyDescent="0.2">
      <c r="A596" s="77"/>
      <c r="B596" s="77"/>
      <c r="D596" s="53"/>
    </row>
    <row r="597" spans="1:4" s="52" customFormat="1" ht="11.25" x14ac:dyDescent="0.2">
      <c r="A597" s="77"/>
      <c r="B597" s="77"/>
      <c r="D597" s="53"/>
    </row>
    <row r="598" spans="1:4" s="52" customFormat="1" ht="11.25" x14ac:dyDescent="0.2">
      <c r="A598" s="77"/>
      <c r="B598" s="77"/>
      <c r="D598" s="53"/>
    </row>
    <row r="599" spans="1:4" s="52" customFormat="1" ht="11.25" x14ac:dyDescent="0.2">
      <c r="A599" s="77"/>
      <c r="B599" s="77"/>
      <c r="D599" s="53"/>
    </row>
    <row r="600" spans="1:4" ht="15.75" x14ac:dyDescent="0.25">
      <c r="A600" s="70" t="s">
        <v>127</v>
      </c>
      <c r="B600" s="1" t="s">
        <v>103</v>
      </c>
      <c r="C600" s="2" t="s">
        <v>256</v>
      </c>
      <c r="D600" s="3"/>
    </row>
    <row r="601" spans="1:4" ht="15.75" x14ac:dyDescent="0.25">
      <c r="A601" s="189" t="s">
        <v>390</v>
      </c>
      <c r="B601" s="189"/>
      <c r="C601" s="2" t="s">
        <v>257</v>
      </c>
      <c r="D601" s="3"/>
    </row>
    <row r="602" spans="1:4" s="52" customFormat="1" ht="11.25" x14ac:dyDescent="0.2">
      <c r="A602" s="93"/>
      <c r="B602" s="93"/>
      <c r="C602" s="167"/>
      <c r="D602" s="161"/>
    </row>
    <row r="603" spans="1:4" ht="14.25" x14ac:dyDescent="0.2">
      <c r="A603" s="62"/>
      <c r="B603" s="62"/>
      <c r="C603" s="4" t="s">
        <v>61</v>
      </c>
      <c r="D603" s="6">
        <f>SUM(D604:D604)</f>
        <v>3222000</v>
      </c>
    </row>
    <row r="604" spans="1:4" ht="14.25" x14ac:dyDescent="0.2">
      <c r="A604" s="62"/>
      <c r="B604" s="57"/>
      <c r="C604" s="45" t="s">
        <v>365</v>
      </c>
      <c r="D604" s="9">
        <v>3222000</v>
      </c>
    </row>
    <row r="605" spans="1:4" ht="14.25" x14ac:dyDescent="0.2">
      <c r="A605" s="62"/>
      <c r="B605" s="62"/>
      <c r="C605" s="4" t="s">
        <v>3</v>
      </c>
      <c r="D605" s="6">
        <f>D606</f>
        <v>3222000</v>
      </c>
    </row>
    <row r="606" spans="1:4" ht="15" x14ac:dyDescent="0.25">
      <c r="A606" s="25"/>
      <c r="B606" s="25"/>
      <c r="C606" s="10" t="s">
        <v>2</v>
      </c>
      <c r="D606" s="12">
        <f>D607</f>
        <v>3222000</v>
      </c>
    </row>
    <row r="607" spans="1:4" ht="14.25" x14ac:dyDescent="0.2">
      <c r="A607" s="62"/>
      <c r="B607" s="57"/>
      <c r="C607" s="8" t="s">
        <v>1</v>
      </c>
      <c r="D607" s="9">
        <v>3222000</v>
      </c>
    </row>
    <row r="608" spans="1:4" s="52" customFormat="1" ht="11.25" x14ac:dyDescent="0.2">
      <c r="A608" s="77"/>
      <c r="B608" s="73"/>
      <c r="D608" s="53"/>
    </row>
    <row r="609" spans="1:4" s="52" customFormat="1" ht="11.25" x14ac:dyDescent="0.2">
      <c r="A609" s="77"/>
      <c r="B609" s="77"/>
      <c r="D609" s="53"/>
    </row>
    <row r="610" spans="1:4" s="52" customFormat="1" ht="11.25" x14ac:dyDescent="0.2">
      <c r="A610" s="77"/>
      <c r="B610" s="77"/>
      <c r="D610" s="53"/>
    </row>
    <row r="611" spans="1:4" ht="18.75" x14ac:dyDescent="0.3">
      <c r="A611" s="140"/>
      <c r="B611" s="18"/>
      <c r="C611" s="139" t="s">
        <v>295</v>
      </c>
      <c r="D611" s="54"/>
    </row>
    <row r="612" spans="1:4" s="45" customFormat="1" ht="18.75" x14ac:dyDescent="0.3">
      <c r="A612" s="140"/>
      <c r="B612" s="18"/>
      <c r="C612" s="139" t="s">
        <v>296</v>
      </c>
      <c r="D612" s="54"/>
    </row>
    <row r="613" spans="1:4" s="52" customFormat="1" ht="11.25" x14ac:dyDescent="0.2">
      <c r="A613" s="77"/>
      <c r="D613" s="53"/>
    </row>
    <row r="614" spans="1:4" ht="15.75" x14ac:dyDescent="0.25">
      <c r="A614" s="70"/>
      <c r="B614" s="1"/>
      <c r="C614" s="2" t="s">
        <v>61</v>
      </c>
      <c r="D614" s="3">
        <f>D615+D617+D616</f>
        <v>26842211</v>
      </c>
    </row>
    <row r="615" spans="1:4" ht="14.25" x14ac:dyDescent="0.2">
      <c r="A615" s="62"/>
      <c r="B615" s="7"/>
      <c r="C615" s="45" t="s">
        <v>365</v>
      </c>
      <c r="D615" s="9">
        <f>D632+D689+D721+D699+D733+D766+D647+D678+D775+D784+D710+D669+D757</f>
        <v>23972023</v>
      </c>
    </row>
    <row r="616" spans="1:4" ht="14.25" x14ac:dyDescent="0.2">
      <c r="A616" s="62"/>
      <c r="B616" s="7"/>
      <c r="C616" s="69" t="s">
        <v>169</v>
      </c>
      <c r="D616" s="44">
        <f>D785</f>
        <v>20912</v>
      </c>
    </row>
    <row r="617" spans="1:4" ht="14.25" x14ac:dyDescent="0.2">
      <c r="A617" s="62"/>
      <c r="B617" s="7"/>
      <c r="C617" s="8" t="s">
        <v>115</v>
      </c>
      <c r="D617" s="9">
        <f>D648+D734+D711+D746+D633+D700+D679</f>
        <v>2849276</v>
      </c>
    </row>
    <row r="618" spans="1:4" ht="15.75" x14ac:dyDescent="0.25">
      <c r="A618" s="70"/>
      <c r="B618" s="1"/>
      <c r="C618" s="2" t="s">
        <v>3</v>
      </c>
      <c r="D618" s="3">
        <f>D619+D625</f>
        <v>26842211</v>
      </c>
    </row>
    <row r="619" spans="1:4" ht="15" x14ac:dyDescent="0.25">
      <c r="A619" s="25"/>
      <c r="B619" s="11"/>
      <c r="C619" s="10" t="s">
        <v>2</v>
      </c>
      <c r="D619" s="12">
        <f>D620+D624+D623</f>
        <v>23119404</v>
      </c>
    </row>
    <row r="620" spans="1:4" ht="14.25" x14ac:dyDescent="0.2">
      <c r="A620" s="62"/>
      <c r="B620" s="7"/>
      <c r="C620" s="8" t="s">
        <v>5</v>
      </c>
      <c r="D620" s="9">
        <f>D636+D651+D692+D724+D703+D737+D714+D749+D769+D682+D778+D788</f>
        <v>16853339</v>
      </c>
    </row>
    <row r="621" spans="1:4" ht="14.25" x14ac:dyDescent="0.2">
      <c r="A621" s="62"/>
      <c r="B621" s="7"/>
      <c r="C621" s="50" t="s">
        <v>114</v>
      </c>
      <c r="D621" s="9">
        <f>D637+D652+D750+D738</f>
        <v>6504503</v>
      </c>
    </row>
    <row r="622" spans="1:4" ht="14.25" x14ac:dyDescent="0.2">
      <c r="A622" s="62"/>
      <c r="B622" s="7"/>
      <c r="C622" s="56" t="s">
        <v>117</v>
      </c>
      <c r="D622" s="9">
        <f>D638+D653+D751+D739</f>
        <v>5032533</v>
      </c>
    </row>
    <row r="623" spans="1:4" ht="14.25" x14ac:dyDescent="0.2">
      <c r="A623" s="62"/>
      <c r="B623" s="7"/>
      <c r="C623" s="8" t="s">
        <v>83</v>
      </c>
      <c r="D623" s="9">
        <f>D672+D760+D639</f>
        <v>6264565</v>
      </c>
    </row>
    <row r="624" spans="1:4" x14ac:dyDescent="0.2">
      <c r="A624" s="80"/>
      <c r="B624" s="67"/>
      <c r="C624" s="8" t="s">
        <v>86</v>
      </c>
      <c r="D624" s="44">
        <f>D640</f>
        <v>1500</v>
      </c>
    </row>
    <row r="625" spans="1:4" ht="15" x14ac:dyDescent="0.25">
      <c r="A625" s="25"/>
      <c r="B625" s="74"/>
      <c r="C625" s="16" t="s">
        <v>82</v>
      </c>
      <c r="D625" s="35">
        <f>D704+D654+D740+D715+D641+D683</f>
        <v>3722807</v>
      </c>
    </row>
    <row r="626" spans="1:4" s="52" customFormat="1" ht="11.25" x14ac:dyDescent="0.2">
      <c r="A626" s="77"/>
      <c r="B626" s="71"/>
      <c r="D626" s="53"/>
    </row>
    <row r="627" spans="1:4" s="52" customFormat="1" ht="11.25" x14ac:dyDescent="0.2">
      <c r="A627" s="77"/>
      <c r="B627" s="71"/>
      <c r="D627" s="53"/>
    </row>
    <row r="628" spans="1:4" ht="15.75" x14ac:dyDescent="0.25">
      <c r="A628" s="70" t="s">
        <v>28</v>
      </c>
      <c r="B628" s="1" t="s">
        <v>102</v>
      </c>
      <c r="C628" s="2" t="s">
        <v>318</v>
      </c>
      <c r="D628" s="3"/>
    </row>
    <row r="629" spans="1:4" ht="15.75" x14ac:dyDescent="0.25">
      <c r="A629" s="189" t="s">
        <v>368</v>
      </c>
      <c r="B629" s="189"/>
      <c r="C629" s="2" t="s">
        <v>317</v>
      </c>
      <c r="D629" s="3"/>
    </row>
    <row r="630" spans="1:4" s="52" customFormat="1" ht="11.25" x14ac:dyDescent="0.2">
      <c r="A630" s="93"/>
      <c r="B630" s="93"/>
      <c r="C630" s="167"/>
      <c r="D630" s="161"/>
    </row>
    <row r="631" spans="1:4" ht="14.25" x14ac:dyDescent="0.2">
      <c r="A631" s="62"/>
      <c r="B631" s="5"/>
      <c r="C631" s="4" t="s">
        <v>61</v>
      </c>
      <c r="D631" s="6">
        <f>SUM(D632:D633)</f>
        <v>5774579</v>
      </c>
    </row>
    <row r="632" spans="1:4" ht="14.25" x14ac:dyDescent="0.2">
      <c r="A632" s="62"/>
      <c r="B632" s="7"/>
      <c r="C632" s="45" t="s">
        <v>365</v>
      </c>
      <c r="D632" s="9">
        <v>5766042</v>
      </c>
    </row>
    <row r="633" spans="1:4" ht="14.25" x14ac:dyDescent="0.2">
      <c r="A633" s="62"/>
      <c r="B633" s="7"/>
      <c r="C633" s="8" t="s">
        <v>115</v>
      </c>
      <c r="D633" s="9">
        <v>8537</v>
      </c>
    </row>
    <row r="634" spans="1:4" ht="14.25" x14ac:dyDescent="0.2">
      <c r="A634" s="62"/>
      <c r="B634" s="5"/>
      <c r="C634" s="4" t="s">
        <v>3</v>
      </c>
      <c r="D634" s="6">
        <f>D635+D641</f>
        <v>5774579</v>
      </c>
    </row>
    <row r="635" spans="1:4" ht="15" x14ac:dyDescent="0.25">
      <c r="A635" s="25"/>
      <c r="B635" s="11"/>
      <c r="C635" s="10" t="s">
        <v>2</v>
      </c>
      <c r="D635" s="12">
        <f>D636+D640+D639</f>
        <v>5734963</v>
      </c>
    </row>
    <row r="636" spans="1:4" ht="14.25" x14ac:dyDescent="0.2">
      <c r="A636" s="62"/>
      <c r="B636" s="7"/>
      <c r="C636" s="8" t="s">
        <v>5</v>
      </c>
      <c r="D636" s="9">
        <v>5673463</v>
      </c>
    </row>
    <row r="637" spans="1:4" ht="14.25" x14ac:dyDescent="0.2">
      <c r="A637" s="62"/>
      <c r="B637" s="7"/>
      <c r="C637" s="50" t="s">
        <v>114</v>
      </c>
      <c r="D637" s="9">
        <v>4972577</v>
      </c>
    </row>
    <row r="638" spans="1:4" ht="14.25" x14ac:dyDescent="0.2">
      <c r="A638" s="62"/>
      <c r="B638" s="7"/>
      <c r="C638" s="56" t="s">
        <v>117</v>
      </c>
      <c r="D638" s="9">
        <v>3846166</v>
      </c>
    </row>
    <row r="639" spans="1:4" ht="14.25" x14ac:dyDescent="0.2">
      <c r="A639" s="62"/>
      <c r="B639" s="7"/>
      <c r="C639" s="8" t="s">
        <v>83</v>
      </c>
      <c r="D639" s="9">
        <v>60000</v>
      </c>
    </row>
    <row r="640" spans="1:4" x14ac:dyDescent="0.2">
      <c r="A640" s="80"/>
      <c r="B640" s="67"/>
      <c r="C640" s="8" t="s">
        <v>86</v>
      </c>
      <c r="D640" s="44">
        <v>1500</v>
      </c>
    </row>
    <row r="641" spans="1:4" ht="15" x14ac:dyDescent="0.25">
      <c r="A641" s="62"/>
      <c r="B641" s="7"/>
      <c r="C641" s="16" t="s">
        <v>82</v>
      </c>
      <c r="D641" s="35">
        <v>39616</v>
      </c>
    </row>
    <row r="642" spans="1:4" s="52" customFormat="1" ht="11.25" x14ac:dyDescent="0.2">
      <c r="A642" s="77"/>
      <c r="B642" s="71"/>
      <c r="D642" s="53"/>
    </row>
    <row r="643" spans="1:4" s="52" customFormat="1" ht="11.25" x14ac:dyDescent="0.2">
      <c r="A643" s="77"/>
      <c r="B643" s="71"/>
      <c r="D643" s="53"/>
    </row>
    <row r="644" spans="1:4" ht="15.75" x14ac:dyDescent="0.25">
      <c r="A644" s="70" t="s">
        <v>29</v>
      </c>
      <c r="B644" s="1" t="s">
        <v>102</v>
      </c>
      <c r="C644" s="2" t="s">
        <v>235</v>
      </c>
      <c r="D644" s="31"/>
    </row>
    <row r="645" spans="1:4" s="52" customFormat="1" ht="15" x14ac:dyDescent="0.25">
      <c r="A645" s="189" t="s">
        <v>385</v>
      </c>
      <c r="B645" s="189"/>
      <c r="C645" s="167"/>
      <c r="D645" s="53"/>
    </row>
    <row r="646" spans="1:4" ht="14.25" x14ac:dyDescent="0.2">
      <c r="C646" s="4" t="s">
        <v>61</v>
      </c>
      <c r="D646" s="6">
        <f>SUM(D647:D648)</f>
        <v>4682610</v>
      </c>
    </row>
    <row r="647" spans="1:4" ht="14.25" x14ac:dyDescent="0.2">
      <c r="A647" s="62"/>
      <c r="B647" s="7"/>
      <c r="C647" s="45" t="s">
        <v>365</v>
      </c>
      <c r="D647" s="9">
        <v>2709763</v>
      </c>
    </row>
    <row r="648" spans="1:4" ht="14.25" x14ac:dyDescent="0.2">
      <c r="A648" s="62"/>
      <c r="B648" s="7"/>
      <c r="C648" s="8" t="s">
        <v>115</v>
      </c>
      <c r="D648" s="9">
        <v>1972847</v>
      </c>
    </row>
    <row r="649" spans="1:4" ht="14.25" x14ac:dyDescent="0.2">
      <c r="A649" s="62"/>
      <c r="B649" s="5"/>
      <c r="C649" s="4" t="s">
        <v>3</v>
      </c>
      <c r="D649" s="6">
        <f>D650+D654</f>
        <v>4682610</v>
      </c>
    </row>
    <row r="650" spans="1:4" ht="15" x14ac:dyDescent="0.25">
      <c r="A650" s="25"/>
      <c r="B650" s="11"/>
      <c r="C650" s="10" t="s">
        <v>2</v>
      </c>
      <c r="D650" s="12">
        <f>D651</f>
        <v>4261870</v>
      </c>
    </row>
    <row r="651" spans="1:4" ht="14.25" x14ac:dyDescent="0.2">
      <c r="A651" s="62"/>
      <c r="B651" s="7"/>
      <c r="C651" s="8" t="s">
        <v>5</v>
      </c>
      <c r="D651" s="9">
        <v>4261870</v>
      </c>
    </row>
    <row r="652" spans="1:4" ht="14.25" x14ac:dyDescent="0.2">
      <c r="A652" s="62"/>
      <c r="B652" s="7"/>
      <c r="C652" s="50" t="s">
        <v>114</v>
      </c>
      <c r="D652" s="9">
        <v>1206454</v>
      </c>
    </row>
    <row r="653" spans="1:4" ht="14.25" x14ac:dyDescent="0.2">
      <c r="A653" s="62"/>
      <c r="B653" s="7"/>
      <c r="C653" s="56" t="s">
        <v>117</v>
      </c>
      <c r="D653" s="9">
        <v>934443</v>
      </c>
    </row>
    <row r="654" spans="1:4" ht="15" x14ac:dyDescent="0.25">
      <c r="A654" s="25"/>
      <c r="B654" s="74"/>
      <c r="C654" s="16" t="s">
        <v>82</v>
      </c>
      <c r="D654" s="35">
        <v>420740</v>
      </c>
    </row>
    <row r="655" spans="1:4" s="52" customFormat="1" ht="11.25" x14ac:dyDescent="0.2">
      <c r="A655" s="77"/>
      <c r="B655" s="71"/>
      <c r="D655" s="53"/>
    </row>
    <row r="656" spans="1:4" s="52" customFormat="1" ht="11.25" x14ac:dyDescent="0.2">
      <c r="A656" s="77"/>
      <c r="B656" s="71"/>
      <c r="D656" s="53"/>
    </row>
    <row r="657" spans="1:4" s="52" customFormat="1" ht="11.25" x14ac:dyDescent="0.2">
      <c r="A657" s="77"/>
      <c r="B657" s="71"/>
      <c r="D657" s="53"/>
    </row>
    <row r="658" spans="1:4" s="52" customFormat="1" ht="11.25" x14ac:dyDescent="0.2">
      <c r="A658" s="77"/>
      <c r="B658" s="71"/>
      <c r="D658" s="53"/>
    </row>
    <row r="659" spans="1:4" s="52" customFormat="1" ht="11.25" x14ac:dyDescent="0.2">
      <c r="A659" s="77"/>
      <c r="B659" s="71"/>
      <c r="D659" s="53"/>
    </row>
    <row r="660" spans="1:4" s="52" customFormat="1" ht="11.25" x14ac:dyDescent="0.2">
      <c r="A660" s="77"/>
      <c r="B660" s="71"/>
      <c r="D660" s="53"/>
    </row>
    <row r="661" spans="1:4" s="52" customFormat="1" ht="11.25" x14ac:dyDescent="0.2">
      <c r="A661" s="77"/>
      <c r="B661" s="71"/>
      <c r="D661" s="53"/>
    </row>
    <row r="662" spans="1:4" s="52" customFormat="1" ht="11.25" x14ac:dyDescent="0.2">
      <c r="A662" s="77"/>
      <c r="B662" s="71"/>
      <c r="D662" s="53"/>
    </row>
    <row r="663" spans="1:4" s="52" customFormat="1" ht="11.25" x14ac:dyDescent="0.2">
      <c r="A663" s="77"/>
      <c r="B663" s="71"/>
      <c r="D663" s="53"/>
    </row>
    <row r="664" spans="1:4" s="52" customFormat="1" ht="11.25" x14ac:dyDescent="0.2">
      <c r="A664" s="77"/>
      <c r="B664" s="71"/>
      <c r="D664" s="53"/>
    </row>
    <row r="665" spans="1:4" ht="15.75" x14ac:dyDescent="0.25">
      <c r="A665" s="70" t="s">
        <v>47</v>
      </c>
      <c r="B665" s="1" t="s">
        <v>95</v>
      </c>
      <c r="C665" s="2" t="s">
        <v>212</v>
      </c>
      <c r="D665" s="3"/>
    </row>
    <row r="666" spans="1:4" ht="15.75" x14ac:dyDescent="0.25">
      <c r="A666" s="189" t="s">
        <v>403</v>
      </c>
      <c r="B666" s="189"/>
      <c r="C666" s="2" t="s">
        <v>213</v>
      </c>
      <c r="D666" s="3"/>
    </row>
    <row r="667" spans="1:4" s="52" customFormat="1" ht="11.25" x14ac:dyDescent="0.2">
      <c r="A667" s="93"/>
      <c r="B667" s="93"/>
      <c r="C667" s="167"/>
      <c r="D667" s="161"/>
    </row>
    <row r="668" spans="1:4" ht="14.25" x14ac:dyDescent="0.2">
      <c r="A668" s="62"/>
      <c r="B668" s="5"/>
      <c r="C668" s="4" t="s">
        <v>61</v>
      </c>
      <c r="D668" s="6">
        <f>SUM(D669:D669)</f>
        <v>1587429</v>
      </c>
    </row>
    <row r="669" spans="1:4" ht="14.25" x14ac:dyDescent="0.2">
      <c r="A669" s="62"/>
      <c r="B669" s="7"/>
      <c r="C669" s="45" t="s">
        <v>365</v>
      </c>
      <c r="D669" s="9">
        <v>1587429</v>
      </c>
    </row>
    <row r="670" spans="1:4" ht="14.25" x14ac:dyDescent="0.2">
      <c r="A670" s="62"/>
      <c r="B670" s="5"/>
      <c r="C670" s="4" t="s">
        <v>3</v>
      </c>
      <c r="D670" s="6">
        <f>D671</f>
        <v>1587429</v>
      </c>
    </row>
    <row r="671" spans="1:4" ht="15" x14ac:dyDescent="0.25">
      <c r="A671" s="25"/>
      <c r="B671" s="11"/>
      <c r="C671" s="10" t="s">
        <v>2</v>
      </c>
      <c r="D671" s="12">
        <f>D672</f>
        <v>1587429</v>
      </c>
    </row>
    <row r="672" spans="1:4" ht="14.25" x14ac:dyDescent="0.2">
      <c r="A672" s="62"/>
      <c r="B672" s="7"/>
      <c r="C672" s="8" t="s">
        <v>83</v>
      </c>
      <c r="D672" s="9">
        <v>1587429</v>
      </c>
    </row>
    <row r="673" spans="1:4" s="52" customFormat="1" ht="11.25" x14ac:dyDescent="0.2">
      <c r="A673" s="77"/>
      <c r="D673" s="53"/>
    </row>
    <row r="674" spans="1:4" s="52" customFormat="1" ht="11.25" x14ac:dyDescent="0.2">
      <c r="A674" s="77"/>
      <c r="D674" s="53"/>
    </row>
    <row r="675" spans="1:4" ht="15.75" x14ac:dyDescent="0.25">
      <c r="A675" s="70" t="s">
        <v>177</v>
      </c>
      <c r="B675" s="1" t="s">
        <v>178</v>
      </c>
      <c r="C675" s="2" t="s">
        <v>179</v>
      </c>
      <c r="D675" s="3"/>
    </row>
    <row r="676" spans="1:4" s="52" customFormat="1" ht="15" x14ac:dyDescent="0.25">
      <c r="A676" s="189" t="s">
        <v>407</v>
      </c>
      <c r="B676" s="189"/>
      <c r="C676" s="167"/>
      <c r="D676" s="161"/>
    </row>
    <row r="677" spans="1:4" ht="14.25" x14ac:dyDescent="0.2">
      <c r="C677" s="4" t="s">
        <v>61</v>
      </c>
      <c r="D677" s="6">
        <f>D678+D679</f>
        <v>917023</v>
      </c>
    </row>
    <row r="678" spans="1:4" ht="14.25" x14ac:dyDescent="0.2">
      <c r="A678" s="62"/>
      <c r="C678" s="45" t="s">
        <v>365</v>
      </c>
      <c r="D678" s="9">
        <v>800203</v>
      </c>
    </row>
    <row r="679" spans="1:4" ht="14.25" x14ac:dyDescent="0.2">
      <c r="A679" s="62"/>
      <c r="B679" s="7"/>
      <c r="C679" s="8" t="s">
        <v>115</v>
      </c>
      <c r="D679" s="9">
        <v>116820</v>
      </c>
    </row>
    <row r="680" spans="1:4" ht="14.25" x14ac:dyDescent="0.2">
      <c r="A680" s="62"/>
      <c r="B680" s="4"/>
      <c r="C680" s="4" t="s">
        <v>3</v>
      </c>
      <c r="D680" s="6">
        <f>D681+D683</f>
        <v>917023</v>
      </c>
    </row>
    <row r="681" spans="1:4" ht="15" x14ac:dyDescent="0.25">
      <c r="A681" s="25"/>
      <c r="B681" s="16"/>
      <c r="C681" s="16" t="s">
        <v>2</v>
      </c>
      <c r="D681" s="35">
        <f>D682</f>
        <v>791623</v>
      </c>
    </row>
    <row r="682" spans="1:4" x14ac:dyDescent="0.2">
      <c r="A682" s="80"/>
      <c r="C682" s="8" t="s">
        <v>1</v>
      </c>
      <c r="D682" s="9">
        <v>791623</v>
      </c>
    </row>
    <row r="683" spans="1:4" ht="15" x14ac:dyDescent="0.25">
      <c r="A683" s="25"/>
      <c r="B683" s="74"/>
      <c r="C683" s="108" t="s">
        <v>82</v>
      </c>
      <c r="D683" s="35">
        <v>125400</v>
      </c>
    </row>
    <row r="684" spans="1:4" s="52" customFormat="1" ht="11.25" x14ac:dyDescent="0.2">
      <c r="A684" s="77"/>
      <c r="C684" s="111"/>
      <c r="D684" s="53"/>
    </row>
    <row r="685" spans="1:4" s="52" customFormat="1" ht="11.25" x14ac:dyDescent="0.2">
      <c r="A685" s="77"/>
      <c r="C685" s="113"/>
      <c r="D685" s="53"/>
    </row>
    <row r="686" spans="1:4" ht="15.75" x14ac:dyDescent="0.25">
      <c r="A686" s="70" t="s">
        <v>137</v>
      </c>
      <c r="B686" s="1" t="s">
        <v>110</v>
      </c>
      <c r="C686" s="112" t="s">
        <v>85</v>
      </c>
      <c r="D686" s="3"/>
    </row>
    <row r="687" spans="1:4" s="52" customFormat="1" ht="15" x14ac:dyDescent="0.25">
      <c r="A687" s="189" t="s">
        <v>408</v>
      </c>
      <c r="B687" s="189"/>
      <c r="C687" s="160"/>
      <c r="D687" s="161"/>
    </row>
    <row r="688" spans="1:4" ht="14.25" x14ac:dyDescent="0.2">
      <c r="C688" s="106" t="s">
        <v>61</v>
      </c>
      <c r="D688" s="6">
        <f>SUM(D689:D689)</f>
        <v>542540</v>
      </c>
    </row>
    <row r="689" spans="1:4" x14ac:dyDescent="0.2">
      <c r="A689" s="80"/>
      <c r="B689" s="57"/>
      <c r="C689" s="45" t="s">
        <v>365</v>
      </c>
      <c r="D689" s="9">
        <v>542540</v>
      </c>
    </row>
    <row r="690" spans="1:4" ht="14.25" x14ac:dyDescent="0.2">
      <c r="A690" s="62"/>
      <c r="B690" s="62"/>
      <c r="C690" s="106" t="s">
        <v>3</v>
      </c>
      <c r="D690" s="6">
        <f>D691</f>
        <v>542540</v>
      </c>
    </row>
    <row r="691" spans="1:4" ht="15" x14ac:dyDescent="0.25">
      <c r="A691" s="25"/>
      <c r="B691" s="62"/>
      <c r="C691" s="108" t="s">
        <v>2</v>
      </c>
      <c r="D691" s="35">
        <f>D692</f>
        <v>542540</v>
      </c>
    </row>
    <row r="692" spans="1:4" x14ac:dyDescent="0.2">
      <c r="A692" s="80"/>
      <c r="B692" s="57"/>
      <c r="C692" s="102" t="s">
        <v>1</v>
      </c>
      <c r="D692" s="9">
        <v>542540</v>
      </c>
    </row>
    <row r="693" spans="1:4" s="52" customFormat="1" ht="11.25" x14ac:dyDescent="0.2">
      <c r="A693" s="77"/>
      <c r="C693" s="111"/>
      <c r="D693" s="53"/>
    </row>
    <row r="694" spans="1:4" s="52" customFormat="1" ht="11.25" x14ac:dyDescent="0.2">
      <c r="A694" s="77"/>
      <c r="C694" s="113"/>
      <c r="D694" s="53"/>
    </row>
    <row r="695" spans="1:4" ht="15.75" x14ac:dyDescent="0.25">
      <c r="A695" s="70" t="s">
        <v>79</v>
      </c>
      <c r="B695" s="1" t="s">
        <v>102</v>
      </c>
      <c r="C695" s="112" t="s">
        <v>258</v>
      </c>
      <c r="D695" s="3"/>
    </row>
    <row r="696" spans="1:4" ht="15.75" x14ac:dyDescent="0.25">
      <c r="A696" s="189" t="s">
        <v>387</v>
      </c>
      <c r="B696" s="189"/>
      <c r="C696" s="2" t="s">
        <v>259</v>
      </c>
      <c r="D696" s="3"/>
    </row>
    <row r="697" spans="1:4" s="52" customFormat="1" ht="11.25" x14ac:dyDescent="0.2">
      <c r="A697" s="93"/>
      <c r="B697" s="93"/>
      <c r="C697" s="167"/>
      <c r="D697" s="161"/>
    </row>
    <row r="698" spans="1:4" ht="14.25" x14ac:dyDescent="0.2">
      <c r="A698" s="62"/>
      <c r="B698" s="5"/>
      <c r="C698" s="4" t="s">
        <v>61</v>
      </c>
      <c r="D698" s="6">
        <f>SUM(D699:D700)</f>
        <v>3119172</v>
      </c>
    </row>
    <row r="699" spans="1:4" ht="14.25" x14ac:dyDescent="0.2">
      <c r="A699" s="62"/>
      <c r="B699" s="7"/>
      <c r="C699" s="45" t="s">
        <v>365</v>
      </c>
      <c r="D699" s="9">
        <v>3069885</v>
      </c>
    </row>
    <row r="700" spans="1:4" ht="14.25" x14ac:dyDescent="0.2">
      <c r="A700" s="62"/>
      <c r="C700" s="8" t="s">
        <v>115</v>
      </c>
      <c r="D700" s="9">
        <v>49287</v>
      </c>
    </row>
    <row r="701" spans="1:4" ht="14.25" x14ac:dyDescent="0.2">
      <c r="A701" s="62"/>
      <c r="B701" s="5"/>
      <c r="C701" s="4" t="s">
        <v>3</v>
      </c>
      <c r="D701" s="6">
        <f>D704+D702</f>
        <v>3119172</v>
      </c>
    </row>
    <row r="702" spans="1:4" ht="15" x14ac:dyDescent="0.25">
      <c r="A702" s="25"/>
      <c r="B702" s="11"/>
      <c r="C702" s="10" t="s">
        <v>2</v>
      </c>
      <c r="D702" s="12">
        <f>D703</f>
        <v>1625566</v>
      </c>
    </row>
    <row r="703" spans="1:4" ht="14.25" x14ac:dyDescent="0.2">
      <c r="A703" s="62"/>
      <c r="B703" s="7"/>
      <c r="C703" s="8" t="s">
        <v>1</v>
      </c>
      <c r="D703" s="9">
        <v>1625566</v>
      </c>
    </row>
    <row r="704" spans="1:4" ht="15" x14ac:dyDescent="0.25">
      <c r="A704" s="62"/>
      <c r="B704" s="5"/>
      <c r="C704" s="16" t="s">
        <v>82</v>
      </c>
      <c r="D704" s="35">
        <v>1493606</v>
      </c>
    </row>
    <row r="705" spans="1:4" s="52" customFormat="1" ht="11.25" x14ac:dyDescent="0.2">
      <c r="A705" s="77"/>
      <c r="D705" s="53"/>
    </row>
    <row r="706" spans="1:4" s="52" customFormat="1" ht="11.25" x14ac:dyDescent="0.2">
      <c r="A706" s="77"/>
      <c r="D706" s="53"/>
    </row>
    <row r="707" spans="1:4" ht="15.75" x14ac:dyDescent="0.25">
      <c r="A707" s="70" t="s">
        <v>152</v>
      </c>
      <c r="B707" s="1" t="s">
        <v>91</v>
      </c>
      <c r="C707" s="2" t="s">
        <v>222</v>
      </c>
      <c r="D707" s="3"/>
    </row>
    <row r="708" spans="1:4" s="52" customFormat="1" ht="15" x14ac:dyDescent="0.25">
      <c r="A708" s="189" t="s">
        <v>385</v>
      </c>
      <c r="B708" s="189"/>
      <c r="C708" s="167"/>
      <c r="D708" s="161"/>
    </row>
    <row r="709" spans="1:4" ht="14.25" x14ac:dyDescent="0.2">
      <c r="C709" s="4" t="s">
        <v>61</v>
      </c>
      <c r="D709" s="6">
        <f>D711+D710</f>
        <v>2363687</v>
      </c>
    </row>
    <row r="710" spans="1:4" x14ac:dyDescent="0.2">
      <c r="A710" s="80"/>
      <c r="B710" s="57"/>
      <c r="C710" s="45" t="s">
        <v>365</v>
      </c>
      <c r="D710" s="9">
        <v>1792943</v>
      </c>
    </row>
    <row r="711" spans="1:4" ht="14.25" x14ac:dyDescent="0.2">
      <c r="A711" s="62"/>
      <c r="C711" s="8" t="s">
        <v>115</v>
      </c>
      <c r="D711" s="9">
        <v>570744</v>
      </c>
    </row>
    <row r="712" spans="1:4" ht="14.25" x14ac:dyDescent="0.2">
      <c r="A712" s="62"/>
      <c r="B712" s="4"/>
      <c r="C712" s="4" t="s">
        <v>3</v>
      </c>
      <c r="D712" s="6">
        <f>D713+D715</f>
        <v>2363687</v>
      </c>
    </row>
    <row r="713" spans="1:4" ht="15" x14ac:dyDescent="0.25">
      <c r="A713" s="25"/>
      <c r="B713" s="10"/>
      <c r="C713" s="10" t="s">
        <v>2</v>
      </c>
      <c r="D713" s="12">
        <f>D714</f>
        <v>983687</v>
      </c>
    </row>
    <row r="714" spans="1:4" ht="14.25" x14ac:dyDescent="0.2">
      <c r="A714" s="62"/>
      <c r="C714" s="8" t="s">
        <v>1</v>
      </c>
      <c r="D714" s="9">
        <v>983687</v>
      </c>
    </row>
    <row r="715" spans="1:4" ht="15" x14ac:dyDescent="0.25">
      <c r="A715" s="62"/>
      <c r="B715" s="5"/>
      <c r="C715" s="16" t="s">
        <v>82</v>
      </c>
      <c r="D715" s="35">
        <v>1380000</v>
      </c>
    </row>
    <row r="716" spans="1:4" s="52" customFormat="1" ht="11.25" x14ac:dyDescent="0.2">
      <c r="A716" s="77"/>
      <c r="D716" s="53"/>
    </row>
    <row r="717" spans="1:4" s="52" customFormat="1" ht="11.25" x14ac:dyDescent="0.2">
      <c r="A717" s="77"/>
      <c r="D717" s="53"/>
    </row>
    <row r="718" spans="1:4" ht="15.75" x14ac:dyDescent="0.25">
      <c r="A718" s="70" t="s">
        <v>128</v>
      </c>
      <c r="B718" s="1" t="s">
        <v>91</v>
      </c>
      <c r="C718" s="2" t="s">
        <v>194</v>
      </c>
      <c r="D718" s="3"/>
    </row>
    <row r="719" spans="1:4" s="52" customFormat="1" ht="15" x14ac:dyDescent="0.25">
      <c r="A719" s="189" t="s">
        <v>383</v>
      </c>
      <c r="B719" s="189"/>
      <c r="C719" s="167"/>
      <c r="D719" s="161"/>
    </row>
    <row r="720" spans="1:4" ht="14.25" x14ac:dyDescent="0.2">
      <c r="C720" s="4" t="s">
        <v>61</v>
      </c>
      <c r="D720" s="6">
        <f>SUM(D721:D721)</f>
        <v>474027</v>
      </c>
    </row>
    <row r="721" spans="1:4" x14ac:dyDescent="0.2">
      <c r="A721" s="80"/>
      <c r="B721" s="57"/>
      <c r="C721" s="45" t="s">
        <v>365</v>
      </c>
      <c r="D721" s="9">
        <v>474027</v>
      </c>
    </row>
    <row r="722" spans="1:4" ht="14.25" x14ac:dyDescent="0.2">
      <c r="A722" s="62"/>
      <c r="B722" s="62"/>
      <c r="C722" s="4" t="s">
        <v>3</v>
      </c>
      <c r="D722" s="6">
        <f>D723</f>
        <v>474027</v>
      </c>
    </row>
    <row r="723" spans="1:4" ht="15" x14ac:dyDescent="0.25">
      <c r="A723" s="25"/>
      <c r="B723" s="62"/>
      <c r="C723" s="16" t="s">
        <v>2</v>
      </c>
      <c r="D723" s="35">
        <f>D724</f>
        <v>474027</v>
      </c>
    </row>
    <row r="724" spans="1:4" x14ac:dyDescent="0.2">
      <c r="A724" s="80"/>
      <c r="B724" s="57"/>
      <c r="C724" s="8" t="s">
        <v>1</v>
      </c>
      <c r="D724" s="9">
        <v>474027</v>
      </c>
    </row>
    <row r="725" spans="1:4" s="52" customFormat="1" ht="11.25" x14ac:dyDescent="0.2">
      <c r="A725" s="77"/>
      <c r="D725" s="53"/>
    </row>
    <row r="726" spans="1:4" s="52" customFormat="1" ht="11.25" x14ac:dyDescent="0.2">
      <c r="A726" s="77"/>
      <c r="D726" s="53"/>
    </row>
    <row r="727" spans="1:4" s="52" customFormat="1" ht="11.25" x14ac:dyDescent="0.2">
      <c r="A727" s="77"/>
      <c r="D727" s="53"/>
    </row>
    <row r="728" spans="1:4" s="52" customFormat="1" ht="11.25" x14ac:dyDescent="0.2">
      <c r="A728" s="77"/>
      <c r="D728" s="53"/>
    </row>
    <row r="729" spans="1:4" s="52" customFormat="1" ht="11.25" x14ac:dyDescent="0.2">
      <c r="A729" s="77"/>
      <c r="D729" s="53"/>
    </row>
    <row r="730" spans="1:4" ht="15.75" x14ac:dyDescent="0.25">
      <c r="A730" s="70" t="s">
        <v>129</v>
      </c>
      <c r="B730" s="1" t="s">
        <v>91</v>
      </c>
      <c r="C730" s="2" t="s">
        <v>319</v>
      </c>
      <c r="D730" s="3"/>
    </row>
    <row r="731" spans="1:4" s="52" customFormat="1" ht="15" x14ac:dyDescent="0.25">
      <c r="A731" s="189" t="s">
        <v>385</v>
      </c>
      <c r="B731" s="189"/>
      <c r="C731" s="167"/>
      <c r="D731" s="161"/>
    </row>
    <row r="732" spans="1:4" ht="14.25" x14ac:dyDescent="0.2">
      <c r="C732" s="4" t="s">
        <v>61</v>
      </c>
      <c r="D732" s="6">
        <f>SUM(D733:D734)</f>
        <v>2151415</v>
      </c>
    </row>
    <row r="733" spans="1:4" x14ac:dyDescent="0.2">
      <c r="A733" s="80"/>
      <c r="B733" s="57"/>
      <c r="C733" s="45" t="s">
        <v>365</v>
      </c>
      <c r="D733" s="9">
        <v>2029560</v>
      </c>
    </row>
    <row r="734" spans="1:4" x14ac:dyDescent="0.2">
      <c r="A734" s="80"/>
      <c r="B734" s="57"/>
      <c r="C734" s="8" t="s">
        <v>115</v>
      </c>
      <c r="D734" s="9">
        <v>121855</v>
      </c>
    </row>
    <row r="735" spans="1:4" ht="14.25" x14ac:dyDescent="0.2">
      <c r="A735" s="62"/>
      <c r="B735" s="62"/>
      <c r="C735" s="4" t="s">
        <v>3</v>
      </c>
      <c r="D735" s="6">
        <f>D736+D740</f>
        <v>2151415</v>
      </c>
    </row>
    <row r="736" spans="1:4" ht="15" x14ac:dyDescent="0.25">
      <c r="A736" s="25"/>
      <c r="B736" s="62"/>
      <c r="C736" s="16" t="s">
        <v>2</v>
      </c>
      <c r="D736" s="35">
        <f>D737</f>
        <v>1887970</v>
      </c>
    </row>
    <row r="737" spans="1:4" x14ac:dyDescent="0.2">
      <c r="A737" s="80"/>
      <c r="B737" s="57"/>
      <c r="C737" s="8" t="s">
        <v>5</v>
      </c>
      <c r="D737" s="9">
        <v>1887970</v>
      </c>
    </row>
    <row r="738" spans="1:4" x14ac:dyDescent="0.2">
      <c r="A738" s="80"/>
      <c r="B738" s="57"/>
      <c r="C738" s="50" t="s">
        <v>114</v>
      </c>
      <c r="D738" s="9">
        <v>324940</v>
      </c>
    </row>
    <row r="739" spans="1:4" x14ac:dyDescent="0.2">
      <c r="A739" s="80"/>
      <c r="B739" s="57"/>
      <c r="C739" s="56" t="s">
        <v>117</v>
      </c>
      <c r="D739" s="9">
        <v>251496</v>
      </c>
    </row>
    <row r="740" spans="1:4" ht="15" x14ac:dyDescent="0.25">
      <c r="A740" s="62"/>
      <c r="B740" s="5"/>
      <c r="C740" s="16" t="s">
        <v>82</v>
      </c>
      <c r="D740" s="35">
        <v>263445</v>
      </c>
    </row>
    <row r="741" spans="1:4" s="52" customFormat="1" ht="11.25" x14ac:dyDescent="0.2">
      <c r="A741" s="77"/>
      <c r="D741" s="53"/>
    </row>
    <row r="742" spans="1:4" s="52" customFormat="1" ht="11.25" x14ac:dyDescent="0.2">
      <c r="A742" s="77"/>
      <c r="D742" s="53"/>
    </row>
    <row r="743" spans="1:4" ht="15.75" x14ac:dyDescent="0.25">
      <c r="A743" s="70" t="s">
        <v>130</v>
      </c>
      <c r="B743" s="1" t="s">
        <v>162</v>
      </c>
      <c r="C743" s="2" t="s">
        <v>153</v>
      </c>
      <c r="D743" s="3"/>
    </row>
    <row r="744" spans="1:4" s="52" customFormat="1" ht="15" x14ac:dyDescent="0.25">
      <c r="A744" s="189" t="s">
        <v>407</v>
      </c>
      <c r="B744" s="189"/>
      <c r="C744" s="167"/>
      <c r="D744" s="161"/>
    </row>
    <row r="745" spans="1:4" ht="14.25" x14ac:dyDescent="0.2">
      <c r="C745" s="4" t="s">
        <v>61</v>
      </c>
      <c r="D745" s="6">
        <f>D746</f>
        <v>9186</v>
      </c>
    </row>
    <row r="746" spans="1:4" ht="14.25" x14ac:dyDescent="0.2">
      <c r="A746" s="62"/>
      <c r="C746" s="8" t="s">
        <v>115</v>
      </c>
      <c r="D746" s="9">
        <v>9186</v>
      </c>
    </row>
    <row r="747" spans="1:4" ht="14.25" x14ac:dyDescent="0.2">
      <c r="A747" s="62"/>
      <c r="B747" s="4"/>
      <c r="C747" s="4" t="s">
        <v>3</v>
      </c>
      <c r="D747" s="6">
        <f>D748</f>
        <v>9186</v>
      </c>
    </row>
    <row r="748" spans="1:4" ht="15" x14ac:dyDescent="0.25">
      <c r="A748" s="25"/>
      <c r="B748" s="10"/>
      <c r="C748" s="10" t="s">
        <v>2</v>
      </c>
      <c r="D748" s="12">
        <f>D749</f>
        <v>9186</v>
      </c>
    </row>
    <row r="749" spans="1:4" ht="14.25" x14ac:dyDescent="0.2">
      <c r="A749" s="62"/>
      <c r="C749" s="8" t="s">
        <v>5</v>
      </c>
      <c r="D749" s="9">
        <v>9186</v>
      </c>
    </row>
    <row r="750" spans="1:4" ht="14.25" x14ac:dyDescent="0.2">
      <c r="A750" s="62"/>
      <c r="C750" s="50" t="s">
        <v>114</v>
      </c>
      <c r="D750" s="9">
        <v>532</v>
      </c>
    </row>
    <row r="751" spans="1:4" ht="14.25" x14ac:dyDescent="0.2">
      <c r="A751" s="62"/>
      <c r="C751" s="56" t="s">
        <v>117</v>
      </c>
      <c r="D751" s="9">
        <v>428</v>
      </c>
    </row>
    <row r="752" spans="1:4" s="52" customFormat="1" ht="11.25" x14ac:dyDescent="0.2">
      <c r="A752" s="77"/>
      <c r="D752" s="53"/>
    </row>
    <row r="753" spans="1:4" s="52" customFormat="1" ht="11.25" x14ac:dyDescent="0.2">
      <c r="A753" s="77"/>
      <c r="D753" s="53"/>
    </row>
    <row r="754" spans="1:4" ht="15.75" x14ac:dyDescent="0.25">
      <c r="A754" s="70" t="s">
        <v>156</v>
      </c>
      <c r="B754" s="1" t="s">
        <v>90</v>
      </c>
      <c r="C754" s="2" t="s">
        <v>170</v>
      </c>
      <c r="D754" s="2"/>
    </row>
    <row r="755" spans="1:4" s="52" customFormat="1" ht="15" x14ac:dyDescent="0.25">
      <c r="A755" s="189" t="s">
        <v>385</v>
      </c>
      <c r="B755" s="189"/>
      <c r="C755" s="167"/>
      <c r="D755" s="167"/>
    </row>
    <row r="756" spans="1:4" ht="14.25" x14ac:dyDescent="0.2">
      <c r="C756" s="4" t="s">
        <v>61</v>
      </c>
      <c r="D756" s="6">
        <f>SUM(D757:D757)</f>
        <v>4617136</v>
      </c>
    </row>
    <row r="757" spans="1:4" ht="14.25" x14ac:dyDescent="0.2">
      <c r="A757" s="62"/>
      <c r="B757" s="7"/>
      <c r="C757" s="45" t="s">
        <v>365</v>
      </c>
      <c r="D757" s="9">
        <v>4617136</v>
      </c>
    </row>
    <row r="758" spans="1:4" ht="14.25" x14ac:dyDescent="0.2">
      <c r="A758" s="62"/>
      <c r="B758" s="5"/>
      <c r="C758" s="4" t="s">
        <v>3</v>
      </c>
      <c r="D758" s="6">
        <f>D759</f>
        <v>4617136</v>
      </c>
    </row>
    <row r="759" spans="1:4" ht="15" x14ac:dyDescent="0.25">
      <c r="A759" s="25"/>
      <c r="B759" s="11"/>
      <c r="C759" s="10" t="s">
        <v>2</v>
      </c>
      <c r="D759" s="12">
        <f>D760</f>
        <v>4617136</v>
      </c>
    </row>
    <row r="760" spans="1:4" ht="14.25" x14ac:dyDescent="0.2">
      <c r="A760" s="62"/>
      <c r="B760" s="7"/>
      <c r="C760" s="8" t="s">
        <v>83</v>
      </c>
      <c r="D760" s="9">
        <v>4617136</v>
      </c>
    </row>
    <row r="761" spans="1:4" s="52" customFormat="1" ht="11.25" x14ac:dyDescent="0.2">
      <c r="A761" s="77"/>
      <c r="D761" s="53"/>
    </row>
    <row r="762" spans="1:4" s="52" customFormat="1" ht="11.25" x14ac:dyDescent="0.2">
      <c r="A762" s="77"/>
      <c r="D762" s="53"/>
    </row>
    <row r="763" spans="1:4" ht="15.75" x14ac:dyDescent="0.25">
      <c r="A763" s="70" t="s">
        <v>157</v>
      </c>
      <c r="B763" s="1" t="s">
        <v>91</v>
      </c>
      <c r="C763" s="2" t="s">
        <v>161</v>
      </c>
      <c r="D763" s="3"/>
    </row>
    <row r="764" spans="1:4" s="52" customFormat="1" ht="15" x14ac:dyDescent="0.25">
      <c r="A764" s="189" t="s">
        <v>409</v>
      </c>
      <c r="B764" s="189"/>
      <c r="C764" s="167"/>
      <c r="D764" s="161"/>
    </row>
    <row r="765" spans="1:4" ht="14.25" x14ac:dyDescent="0.2">
      <c r="C765" s="4" t="s">
        <v>61</v>
      </c>
      <c r="D765" s="6">
        <f>D766</f>
        <v>202058</v>
      </c>
    </row>
    <row r="766" spans="1:4" ht="14.25" x14ac:dyDescent="0.2">
      <c r="A766" s="62"/>
      <c r="C766" s="45" t="s">
        <v>365</v>
      </c>
      <c r="D766" s="9">
        <v>202058</v>
      </c>
    </row>
    <row r="767" spans="1:4" ht="14.25" x14ac:dyDescent="0.2">
      <c r="A767" s="62"/>
      <c r="B767" s="4"/>
      <c r="C767" s="4" t="s">
        <v>3</v>
      </c>
      <c r="D767" s="6">
        <f>D768</f>
        <v>202058</v>
      </c>
    </row>
    <row r="768" spans="1:4" ht="15" x14ac:dyDescent="0.25">
      <c r="A768" s="25"/>
      <c r="B768" s="16"/>
      <c r="C768" s="16" t="s">
        <v>2</v>
      </c>
      <c r="D768" s="35">
        <f>D769</f>
        <v>202058</v>
      </c>
    </row>
    <row r="769" spans="1:4" x14ac:dyDescent="0.2">
      <c r="A769" s="80"/>
      <c r="C769" s="8" t="s">
        <v>1</v>
      </c>
      <c r="D769" s="9">
        <v>202058</v>
      </c>
    </row>
    <row r="770" spans="1:4" s="52" customFormat="1" ht="11.25" x14ac:dyDescent="0.2">
      <c r="A770" s="77"/>
      <c r="D770" s="53"/>
    </row>
    <row r="771" spans="1:4" s="52" customFormat="1" ht="11.25" x14ac:dyDescent="0.2">
      <c r="A771" s="77"/>
      <c r="D771" s="53"/>
    </row>
    <row r="772" spans="1:4" ht="15.75" x14ac:dyDescent="0.25">
      <c r="A772" s="70" t="s">
        <v>180</v>
      </c>
      <c r="B772" s="1" t="s">
        <v>181</v>
      </c>
      <c r="C772" s="112" t="s">
        <v>279</v>
      </c>
      <c r="D772" s="3"/>
    </row>
    <row r="773" spans="1:4" s="52" customFormat="1" ht="15" x14ac:dyDescent="0.25">
      <c r="A773" s="189" t="s">
        <v>410</v>
      </c>
      <c r="B773" s="189"/>
      <c r="C773" s="160"/>
      <c r="D773" s="161"/>
    </row>
    <row r="774" spans="1:4" ht="14.25" x14ac:dyDescent="0.2">
      <c r="C774" s="4" t="s">
        <v>61</v>
      </c>
      <c r="D774" s="6">
        <f>D775</f>
        <v>99600</v>
      </c>
    </row>
    <row r="775" spans="1:4" ht="14.25" x14ac:dyDescent="0.2">
      <c r="A775" s="62"/>
      <c r="C775" s="45" t="s">
        <v>365</v>
      </c>
      <c r="D775" s="9">
        <v>99600</v>
      </c>
    </row>
    <row r="776" spans="1:4" ht="14.25" x14ac:dyDescent="0.2">
      <c r="A776" s="62"/>
      <c r="B776" s="4"/>
      <c r="C776" s="4" t="s">
        <v>3</v>
      </c>
      <c r="D776" s="6">
        <f>D777</f>
        <v>99600</v>
      </c>
    </row>
    <row r="777" spans="1:4" ht="15" x14ac:dyDescent="0.25">
      <c r="A777" s="25"/>
      <c r="B777" s="16"/>
      <c r="C777" s="16" t="s">
        <v>2</v>
      </c>
      <c r="D777" s="35">
        <f>D778</f>
        <v>99600</v>
      </c>
    </row>
    <row r="778" spans="1:4" x14ac:dyDescent="0.2">
      <c r="A778" s="80"/>
      <c r="C778" s="8" t="s">
        <v>1</v>
      </c>
      <c r="D778" s="9">
        <v>99600</v>
      </c>
    </row>
    <row r="779" spans="1:4" s="52" customFormat="1" ht="11.25" x14ac:dyDescent="0.2">
      <c r="A779" s="77"/>
      <c r="D779" s="53"/>
    </row>
    <row r="780" spans="1:4" s="52" customFormat="1" ht="11.25" x14ac:dyDescent="0.2">
      <c r="A780" s="77"/>
      <c r="D780" s="53"/>
    </row>
    <row r="781" spans="1:4" ht="15.75" x14ac:dyDescent="0.25">
      <c r="A781" s="70" t="s">
        <v>182</v>
      </c>
      <c r="B781" s="1" t="s">
        <v>183</v>
      </c>
      <c r="C781" s="2" t="s">
        <v>199</v>
      </c>
      <c r="D781" s="3"/>
    </row>
    <row r="782" spans="1:4" s="52" customFormat="1" ht="15" x14ac:dyDescent="0.25">
      <c r="A782" s="189" t="s">
        <v>411</v>
      </c>
      <c r="B782" s="189"/>
      <c r="C782" s="167"/>
      <c r="D782" s="161"/>
    </row>
    <row r="783" spans="1:4" ht="14.25" x14ac:dyDescent="0.2">
      <c r="C783" s="4" t="s">
        <v>61</v>
      </c>
      <c r="D783" s="6">
        <f>D784+D785</f>
        <v>301749</v>
      </c>
    </row>
    <row r="784" spans="1:4" ht="14.25" x14ac:dyDescent="0.2">
      <c r="A784" s="62"/>
      <c r="C784" s="45" t="s">
        <v>365</v>
      </c>
      <c r="D784" s="9">
        <v>280837</v>
      </c>
    </row>
    <row r="785" spans="1:4" x14ac:dyDescent="0.2">
      <c r="A785" s="80"/>
      <c r="B785" s="45"/>
      <c r="C785" s="69" t="s">
        <v>169</v>
      </c>
      <c r="D785" s="44">
        <v>20912</v>
      </c>
    </row>
    <row r="786" spans="1:4" ht="14.25" x14ac:dyDescent="0.2">
      <c r="A786" s="62"/>
      <c r="B786" s="4"/>
      <c r="C786" s="4" t="s">
        <v>3</v>
      </c>
      <c r="D786" s="6">
        <f>D787</f>
        <v>301749</v>
      </c>
    </row>
    <row r="787" spans="1:4" ht="15" x14ac:dyDescent="0.25">
      <c r="A787" s="25"/>
      <c r="B787" s="16"/>
      <c r="C787" s="16" t="s">
        <v>2</v>
      </c>
      <c r="D787" s="35">
        <f>D788</f>
        <v>301749</v>
      </c>
    </row>
    <row r="788" spans="1:4" x14ac:dyDescent="0.2">
      <c r="A788" s="80"/>
      <c r="C788" s="8" t="s">
        <v>1</v>
      </c>
      <c r="D788" s="9">
        <v>301749</v>
      </c>
    </row>
    <row r="789" spans="1:4" s="52" customFormat="1" ht="11.25" x14ac:dyDescent="0.2">
      <c r="A789" s="77"/>
      <c r="D789" s="53"/>
    </row>
    <row r="790" spans="1:4" s="52" customFormat="1" ht="11.25" x14ac:dyDescent="0.2">
      <c r="A790" s="77"/>
      <c r="D790" s="53"/>
    </row>
    <row r="791" spans="1:4" s="52" customFormat="1" ht="11.25" x14ac:dyDescent="0.2">
      <c r="A791" s="77"/>
      <c r="D791" s="53"/>
    </row>
    <row r="792" spans="1:4" s="52" customFormat="1" ht="11.25" x14ac:dyDescent="0.2">
      <c r="A792" s="77"/>
      <c r="D792" s="53"/>
    </row>
  </sheetData>
  <mergeCells count="59">
    <mergeCell ref="A7:D7"/>
    <mergeCell ref="A8:D8"/>
    <mergeCell ref="A13:C13"/>
    <mergeCell ref="A91:B91"/>
    <mergeCell ref="A140:B140"/>
    <mergeCell ref="A105:B105"/>
    <mergeCell ref="A117:B117"/>
    <mergeCell ref="A128:B128"/>
    <mergeCell ref="A153:B153"/>
    <mergeCell ref="A165:B165"/>
    <mergeCell ref="A18:D18"/>
    <mergeCell ref="A177:B177"/>
    <mergeCell ref="A185:B185"/>
    <mergeCell ref="A206:B206"/>
    <mergeCell ref="A218:B218"/>
    <mergeCell ref="A229:B229"/>
    <mergeCell ref="A240:B240"/>
    <mergeCell ref="A250:B250"/>
    <mergeCell ref="A261:B261"/>
    <mergeCell ref="A272:B272"/>
    <mergeCell ref="A281:B281"/>
    <mergeCell ref="A293:B293"/>
    <mergeCell ref="A304:B304"/>
    <mergeCell ref="A313:B313"/>
    <mergeCell ref="A323:B323"/>
    <mergeCell ref="A339:B339"/>
    <mergeCell ref="A349:B349"/>
    <mergeCell ref="A360:B360"/>
    <mergeCell ref="A368:B368"/>
    <mergeCell ref="A377:B377"/>
    <mergeCell ref="A389:B389"/>
    <mergeCell ref="A422:B422"/>
    <mergeCell ref="A438:B438"/>
    <mergeCell ref="A471:B471"/>
    <mergeCell ref="A486:B486"/>
    <mergeCell ref="A497:B497"/>
    <mergeCell ref="A521:B521"/>
    <mergeCell ref="A535:B535"/>
    <mergeCell ref="A544:B544"/>
    <mergeCell ref="A554:B554"/>
    <mergeCell ref="A565:B565"/>
    <mergeCell ref="A574:B574"/>
    <mergeCell ref="A583:B583"/>
    <mergeCell ref="A196:B196"/>
    <mergeCell ref="A782:B782"/>
    <mergeCell ref="A708:B708"/>
    <mergeCell ref="A719:B719"/>
    <mergeCell ref="A731:B731"/>
    <mergeCell ref="A744:B744"/>
    <mergeCell ref="A755:B755"/>
    <mergeCell ref="A687:B687"/>
    <mergeCell ref="A696:B696"/>
    <mergeCell ref="A764:B764"/>
    <mergeCell ref="A773:B773"/>
    <mergeCell ref="A601:B601"/>
    <mergeCell ref="A629:B629"/>
    <mergeCell ref="A645:B645"/>
    <mergeCell ref="A666:B666"/>
    <mergeCell ref="A676:B676"/>
  </mergeCells>
  <pageMargins left="0.78740157480314965" right="0.78740157480314965" top="0.59055118110236227" bottom="0.78740157480314965" header="0.19685039370078741" footer="0.39370078740157483"/>
  <pageSetup paperSize="9" scale="80" orientation="portrait" r:id="rId1"/>
  <headerFooter alignWithMargins="0">
    <oddFooter>&amp;C&amp;"Times New Roman,Parasts"&amp;P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5"/>
  <sheetViews>
    <sheetView workbookViewId="0"/>
  </sheetViews>
  <sheetFormatPr defaultRowHeight="12.75" x14ac:dyDescent="0.2"/>
  <cols>
    <col min="1" max="2" width="13.7109375" style="8" customWidth="1"/>
    <col min="3" max="3" width="59.7109375" style="102" customWidth="1"/>
    <col min="4" max="4" width="16.7109375" style="44" customWidth="1"/>
    <col min="5" max="16384" width="9.140625" style="8"/>
  </cols>
  <sheetData>
    <row r="1" spans="1:4" s="16" customFormat="1" ht="15" x14ac:dyDescent="0.25">
      <c r="A1" s="8"/>
      <c r="B1" s="8"/>
      <c r="C1" s="102"/>
      <c r="D1" s="76"/>
    </row>
    <row r="2" spans="1:4" s="16" customFormat="1" ht="15" x14ac:dyDescent="0.25">
      <c r="A2" s="21" t="s">
        <v>14</v>
      </c>
      <c r="B2" s="20" t="s">
        <v>15</v>
      </c>
      <c r="C2" s="141"/>
      <c r="D2" s="143" t="s">
        <v>422</v>
      </c>
    </row>
    <row r="3" spans="1:4" s="16" customFormat="1" ht="15" x14ac:dyDescent="0.25">
      <c r="A3" s="23" t="s">
        <v>16</v>
      </c>
      <c r="B3" s="22" t="s">
        <v>4</v>
      </c>
      <c r="C3" s="142" t="s">
        <v>0</v>
      </c>
      <c r="D3" s="144" t="s">
        <v>272</v>
      </c>
    </row>
    <row r="4" spans="1:4" s="16" customFormat="1" ht="15" x14ac:dyDescent="0.25">
      <c r="A4" s="23"/>
      <c r="B4" s="22" t="s">
        <v>17</v>
      </c>
      <c r="C4" s="147"/>
      <c r="D4" s="144" t="s">
        <v>207</v>
      </c>
    </row>
    <row r="5" spans="1:4" s="16" customFormat="1" ht="15" x14ac:dyDescent="0.25">
      <c r="A5" s="193" t="s">
        <v>366</v>
      </c>
      <c r="B5" s="194"/>
      <c r="C5" s="195"/>
      <c r="D5" s="148" t="s">
        <v>208</v>
      </c>
    </row>
    <row r="6" spans="1:4" s="14" customFormat="1" ht="11.25" x14ac:dyDescent="0.2">
      <c r="A6" s="77"/>
      <c r="B6" s="77"/>
      <c r="C6" s="110"/>
      <c r="D6" s="78"/>
    </row>
    <row r="7" spans="1:4" s="52" customFormat="1" ht="11.25" x14ac:dyDescent="0.2">
      <c r="A7" s="77"/>
      <c r="B7" s="77"/>
      <c r="C7" s="110"/>
      <c r="D7" s="78"/>
    </row>
    <row r="8" spans="1:4" s="52" customFormat="1" ht="18.75" x14ac:dyDescent="0.3">
      <c r="A8" s="140"/>
      <c r="B8" s="18"/>
      <c r="C8" s="139" t="s">
        <v>294</v>
      </c>
      <c r="D8" s="54"/>
    </row>
    <row r="9" spans="1:4" s="153" customFormat="1" ht="15" x14ac:dyDescent="0.25">
      <c r="A9" s="152"/>
      <c r="C9" s="152"/>
      <c r="D9" s="154"/>
    </row>
    <row r="10" spans="1:4" s="52" customFormat="1" ht="15.75" x14ac:dyDescent="0.25">
      <c r="A10" s="70" t="s">
        <v>31</v>
      </c>
      <c r="B10" s="1" t="s">
        <v>163</v>
      </c>
      <c r="C10" s="2" t="s">
        <v>320</v>
      </c>
      <c r="D10" s="3"/>
    </row>
    <row r="11" spans="1:4" s="52" customFormat="1" ht="15" x14ac:dyDescent="0.25">
      <c r="A11" s="189" t="s">
        <v>384</v>
      </c>
      <c r="B11" s="189"/>
      <c r="C11" s="167"/>
      <c r="D11" s="161"/>
    </row>
    <row r="12" spans="1:4" s="52" customFormat="1" ht="14.25" x14ac:dyDescent="0.2">
      <c r="C12" s="4" t="s">
        <v>61</v>
      </c>
      <c r="D12" s="6">
        <f>SUM(D13:D14)</f>
        <v>25131932</v>
      </c>
    </row>
    <row r="13" spans="1:4" s="52" customFormat="1" ht="14.25" x14ac:dyDescent="0.2">
      <c r="A13" s="62"/>
      <c r="B13" s="57"/>
      <c r="C13" s="45" t="s">
        <v>365</v>
      </c>
      <c r="D13" s="9">
        <v>23193776</v>
      </c>
    </row>
    <row r="14" spans="1:4" s="52" customFormat="1" x14ac:dyDescent="0.2">
      <c r="A14" s="80"/>
      <c r="B14" s="57"/>
      <c r="C14" s="8" t="s">
        <v>115</v>
      </c>
      <c r="D14" s="9">
        <v>1938156</v>
      </c>
    </row>
    <row r="15" spans="1:4" s="52" customFormat="1" ht="14.25" x14ac:dyDescent="0.2">
      <c r="A15" s="62"/>
      <c r="B15" s="62"/>
      <c r="C15" s="4" t="s">
        <v>3</v>
      </c>
      <c r="D15" s="6">
        <f>D16+D20</f>
        <v>25131932</v>
      </c>
    </row>
    <row r="16" spans="1:4" s="52" customFormat="1" ht="15" x14ac:dyDescent="0.25">
      <c r="A16" s="62"/>
      <c r="B16" s="62"/>
      <c r="C16" s="16" t="s">
        <v>2</v>
      </c>
      <c r="D16" s="35">
        <f>D17</f>
        <v>24722392</v>
      </c>
    </row>
    <row r="17" spans="1:4" s="52" customFormat="1" ht="14.25" x14ac:dyDescent="0.2">
      <c r="A17" s="62"/>
      <c r="B17" s="57"/>
      <c r="C17" s="8" t="s">
        <v>5</v>
      </c>
      <c r="D17" s="9">
        <v>24722392</v>
      </c>
    </row>
    <row r="18" spans="1:4" s="52" customFormat="1" ht="14.25" x14ac:dyDescent="0.2">
      <c r="A18" s="62"/>
      <c r="B18" s="57"/>
      <c r="C18" s="50" t="s">
        <v>114</v>
      </c>
      <c r="D18" s="9">
        <v>21701573</v>
      </c>
    </row>
    <row r="19" spans="1:4" s="52" customFormat="1" ht="14.25" x14ac:dyDescent="0.2">
      <c r="A19" s="62"/>
      <c r="B19" s="57"/>
      <c r="C19" s="56" t="s">
        <v>117</v>
      </c>
      <c r="D19" s="9">
        <v>14859651</v>
      </c>
    </row>
    <row r="20" spans="1:4" s="52" customFormat="1" ht="15" x14ac:dyDescent="0.25">
      <c r="A20" s="62"/>
      <c r="B20" s="5"/>
      <c r="C20" s="16" t="s">
        <v>82</v>
      </c>
      <c r="D20" s="35">
        <v>409540</v>
      </c>
    </row>
    <row r="21" spans="1:4" s="52" customFormat="1" ht="11.25" x14ac:dyDescent="0.2">
      <c r="A21" s="77"/>
      <c r="B21" s="77"/>
      <c r="C21" s="110"/>
      <c r="D21" s="78"/>
    </row>
    <row r="22" spans="1:4" s="52" customFormat="1" ht="11.25" x14ac:dyDescent="0.2">
      <c r="A22" s="77"/>
      <c r="B22" s="77"/>
      <c r="C22" s="110"/>
      <c r="D22" s="78"/>
    </row>
    <row r="23" spans="1:4" s="52" customFormat="1" ht="11.25" x14ac:dyDescent="0.2">
      <c r="A23" s="77"/>
      <c r="B23" s="77"/>
      <c r="C23" s="110"/>
      <c r="D23" s="78"/>
    </row>
    <row r="24" spans="1:4" s="14" customFormat="1" ht="18.75" x14ac:dyDescent="0.3">
      <c r="A24" s="18"/>
      <c r="B24" s="26"/>
      <c r="C24" s="128" t="s">
        <v>293</v>
      </c>
      <c r="D24" s="54"/>
    </row>
    <row r="25" spans="1:4" s="14" customFormat="1" ht="11.25" x14ac:dyDescent="0.2">
      <c r="A25" s="52"/>
      <c r="B25" s="73"/>
      <c r="C25" s="111"/>
      <c r="D25" s="53"/>
    </row>
    <row r="26" spans="1:4" s="52" customFormat="1" ht="11.25" x14ac:dyDescent="0.2">
      <c r="B26" s="77"/>
      <c r="C26" s="113"/>
      <c r="D26" s="53"/>
    </row>
    <row r="27" spans="1:4" s="14" customFormat="1" ht="15.75" x14ac:dyDescent="0.25">
      <c r="A27" s="70" t="s">
        <v>32</v>
      </c>
      <c r="B27" s="1" t="s">
        <v>96</v>
      </c>
      <c r="C27" s="112" t="s">
        <v>321</v>
      </c>
      <c r="D27" s="3"/>
    </row>
    <row r="28" spans="1:4" s="166" customFormat="1" ht="15" x14ac:dyDescent="0.25">
      <c r="A28" s="189" t="s">
        <v>369</v>
      </c>
      <c r="B28" s="189"/>
      <c r="C28" s="164"/>
      <c r="D28" s="165"/>
    </row>
    <row r="29" spans="1:4" s="14" customFormat="1" ht="14.25" x14ac:dyDescent="0.2">
      <c r="C29" s="106" t="s">
        <v>61</v>
      </c>
      <c r="D29" s="6">
        <f>SUM(D30:D30)</f>
        <v>3219313</v>
      </c>
    </row>
    <row r="30" spans="1:4" s="14" customFormat="1" x14ac:dyDescent="0.2">
      <c r="A30" s="149"/>
      <c r="B30" s="150"/>
      <c r="C30" s="102" t="s">
        <v>365</v>
      </c>
      <c r="D30" s="9">
        <v>3219313</v>
      </c>
    </row>
    <row r="31" spans="1:4" s="14" customFormat="1" ht="15.75" x14ac:dyDescent="0.25">
      <c r="A31" s="149"/>
      <c r="B31" s="150"/>
      <c r="C31" s="125" t="s">
        <v>3</v>
      </c>
      <c r="D31" s="6">
        <f>D32</f>
        <v>3219313</v>
      </c>
    </row>
    <row r="32" spans="1:4" s="14" customFormat="1" ht="15" x14ac:dyDescent="0.25">
      <c r="A32" s="149"/>
      <c r="B32" s="150"/>
      <c r="C32" s="108" t="s">
        <v>2</v>
      </c>
      <c r="D32" s="35">
        <f>D33+D36</f>
        <v>3219313</v>
      </c>
    </row>
    <row r="33" spans="1:6" s="14" customFormat="1" x14ac:dyDescent="0.2">
      <c r="A33" s="149"/>
      <c r="B33" s="150"/>
      <c r="C33" s="102" t="s">
        <v>5</v>
      </c>
      <c r="D33" s="9">
        <v>3219013</v>
      </c>
    </row>
    <row r="34" spans="1:6" s="14" customFormat="1" x14ac:dyDescent="0.2">
      <c r="A34" s="149"/>
      <c r="B34" s="150"/>
      <c r="C34" s="114" t="s">
        <v>114</v>
      </c>
      <c r="D34" s="9">
        <v>2869763</v>
      </c>
    </row>
    <row r="35" spans="1:6" s="14" customFormat="1" x14ac:dyDescent="0.2">
      <c r="A35" s="149"/>
      <c r="B35" s="150"/>
      <c r="C35" s="115" t="s">
        <v>117</v>
      </c>
      <c r="D35" s="9">
        <v>2232760</v>
      </c>
    </row>
    <row r="36" spans="1:6" s="14" customFormat="1" ht="14.25" x14ac:dyDescent="0.2">
      <c r="A36" s="4"/>
      <c r="B36" s="67"/>
      <c r="C36" s="102" t="s">
        <v>86</v>
      </c>
      <c r="D36" s="9">
        <v>300</v>
      </c>
    </row>
    <row r="37" spans="1:6" s="14" customFormat="1" ht="11.25" x14ac:dyDescent="0.2">
      <c r="C37" s="113"/>
    </row>
    <row r="38" spans="1:6" s="14" customFormat="1" ht="11.25" x14ac:dyDescent="0.2">
      <c r="C38" s="113"/>
    </row>
    <row r="39" spans="1:6" s="14" customFormat="1" ht="11.25" x14ac:dyDescent="0.2">
      <c r="A39" s="52"/>
      <c r="B39" s="52"/>
      <c r="C39" s="111"/>
      <c r="D39" s="52"/>
    </row>
    <row r="40" spans="1:6" s="18" customFormat="1" ht="18.75" x14ac:dyDescent="0.3">
      <c r="C40" s="116" t="s">
        <v>289</v>
      </c>
      <c r="D40" s="79"/>
    </row>
    <row r="41" spans="1:6" s="14" customFormat="1" ht="18.75" x14ac:dyDescent="0.3">
      <c r="C41" s="116" t="s">
        <v>290</v>
      </c>
      <c r="D41" s="15"/>
    </row>
    <row r="42" spans="1:6" s="14" customFormat="1" ht="11.25" x14ac:dyDescent="0.2">
      <c r="C42" s="113"/>
      <c r="D42" s="15"/>
    </row>
    <row r="43" spans="1:6" s="2" customFormat="1" ht="15.75" x14ac:dyDescent="0.25">
      <c r="C43" s="112" t="s">
        <v>61</v>
      </c>
      <c r="D43" s="79">
        <f>SUM(D44:D47)</f>
        <v>525730873</v>
      </c>
    </row>
    <row r="44" spans="1:6" x14ac:dyDescent="0.2">
      <c r="C44" s="124" t="s">
        <v>365</v>
      </c>
      <c r="D44" s="44">
        <f>D67+D80+D93+D112+D121+D141+D152+D169+D187+D283+D298+D324+D343+D354+D370+D386+D402+D415+D427+D244+D312+D226+D462+D205+D446+D273</f>
        <v>323892938</v>
      </c>
    </row>
    <row r="45" spans="1:6" s="45" customFormat="1" x14ac:dyDescent="0.2">
      <c r="C45" s="117" t="s">
        <v>169</v>
      </c>
      <c r="D45" s="44">
        <f>D94+D122+D153+D170+D188+D447+D245+D313+D371+D325</f>
        <v>185272111</v>
      </c>
    </row>
    <row r="46" spans="1:6" x14ac:dyDescent="0.2">
      <c r="C46" s="102" t="s">
        <v>115</v>
      </c>
      <c r="D46" s="44">
        <f>D81+D95+D123+D171+D189+D299+D326+D387+D344</f>
        <v>7503026</v>
      </c>
    </row>
    <row r="47" spans="1:6" x14ac:dyDescent="0.2">
      <c r="C47" s="102" t="s">
        <v>191</v>
      </c>
      <c r="D47" s="44">
        <f>D261+D227+D124+D388+D96</f>
        <v>9062798</v>
      </c>
    </row>
    <row r="48" spans="1:6" s="2" customFormat="1" ht="15.75" x14ac:dyDescent="0.25">
      <c r="C48" s="112" t="s">
        <v>3</v>
      </c>
      <c r="D48" s="79">
        <f>D49+D59</f>
        <v>525730873</v>
      </c>
      <c r="F48" s="3"/>
    </row>
    <row r="49" spans="1:4" s="16" customFormat="1" ht="15" x14ac:dyDescent="0.25">
      <c r="C49" s="108" t="s">
        <v>2</v>
      </c>
      <c r="D49" s="12">
        <f>D50+D56+D57+D58</f>
        <v>520997143</v>
      </c>
    </row>
    <row r="50" spans="1:4" x14ac:dyDescent="0.2">
      <c r="C50" s="102" t="s">
        <v>5</v>
      </c>
      <c r="D50" s="44">
        <f>D70+D84+D99+D115+D127+D144+D156+D174+D192+D230+D248+D264+D286+D302+D329+D357+D374+D391+D405+D418+D450+D465+D316+D208</f>
        <v>511872498</v>
      </c>
    </row>
    <row r="51" spans="1:4" x14ac:dyDescent="0.2">
      <c r="C51" s="114" t="s">
        <v>114</v>
      </c>
      <c r="D51" s="44">
        <f>D71+D85+D100+D128+D175+D193+D231+D249+D287+D303+D330+D358+D375+D392+D406+D419+D451+D466+D265</f>
        <v>383500437</v>
      </c>
    </row>
    <row r="52" spans="1:4" s="48" customFormat="1" ht="12" x14ac:dyDescent="0.2">
      <c r="C52" s="118" t="s">
        <v>168</v>
      </c>
      <c r="D52" s="47">
        <f>D101+D129+D176+D194+D452+D250+D376+D331</f>
        <v>172409207</v>
      </c>
    </row>
    <row r="53" spans="1:4" x14ac:dyDescent="0.2">
      <c r="C53" s="114" t="s">
        <v>117</v>
      </c>
      <c r="D53" s="44">
        <f>D72+D86+D102+D130+D177+D195+D232+D251+D288+D304+D332+D359+D377+D393+D407+D420+D453</f>
        <v>308630078</v>
      </c>
    </row>
    <row r="54" spans="1:4" s="63" customFormat="1" ht="12" x14ac:dyDescent="0.2">
      <c r="C54" s="119" t="s">
        <v>237</v>
      </c>
      <c r="D54" s="47">
        <f>D103+D131+D178+D196+D454+D252</f>
        <v>136652188</v>
      </c>
    </row>
    <row r="55" spans="1:4" s="63" customFormat="1" ht="12" x14ac:dyDescent="0.2">
      <c r="C55" s="119" t="s">
        <v>146</v>
      </c>
      <c r="D55" s="47">
        <f>D104+D132+D197+D253+D394+D179+D455</f>
        <v>79037493</v>
      </c>
    </row>
    <row r="56" spans="1:4" x14ac:dyDescent="0.2">
      <c r="C56" s="102" t="s">
        <v>83</v>
      </c>
      <c r="D56" s="44">
        <f>D233+D347+D333+D360+D408+D430+D378+D276</f>
        <v>4767954</v>
      </c>
    </row>
    <row r="57" spans="1:4" x14ac:dyDescent="0.2">
      <c r="C57" s="102" t="s">
        <v>86</v>
      </c>
      <c r="D57" s="44">
        <f>D234+D289+D361+D334</f>
        <v>50600</v>
      </c>
    </row>
    <row r="58" spans="1:4" x14ac:dyDescent="0.2">
      <c r="C58" s="102" t="s">
        <v>192</v>
      </c>
      <c r="D58" s="44">
        <f>D235+D379+D161</f>
        <v>4306091</v>
      </c>
    </row>
    <row r="59" spans="1:4" s="16" customFormat="1" ht="15" x14ac:dyDescent="0.25">
      <c r="C59" s="108" t="s">
        <v>82</v>
      </c>
      <c r="D59" s="12">
        <f>D133+D180+D236+D305+D317+D395+D198+D335+D209+D105+D87</f>
        <v>4733730</v>
      </c>
    </row>
    <row r="60" spans="1:4" s="14" customFormat="1" ht="11.25" x14ac:dyDescent="0.2">
      <c r="C60" s="113"/>
      <c r="D60" s="15"/>
    </row>
    <row r="61" spans="1:4" s="14" customFormat="1" ht="11.25" x14ac:dyDescent="0.2">
      <c r="C61" s="113"/>
      <c r="D61" s="15"/>
    </row>
    <row r="62" spans="1:4" s="52" customFormat="1" ht="11.25" x14ac:dyDescent="0.2">
      <c r="C62" s="113"/>
      <c r="D62" s="53"/>
    </row>
    <row r="63" spans="1:4" s="2" customFormat="1" ht="15.75" x14ac:dyDescent="0.25">
      <c r="A63" s="70" t="s">
        <v>33</v>
      </c>
      <c r="B63" s="1" t="s">
        <v>101</v>
      </c>
      <c r="C63" s="112" t="s">
        <v>323</v>
      </c>
      <c r="D63" s="79"/>
    </row>
    <row r="64" spans="1:4" s="75" customFormat="1" ht="15.75" x14ac:dyDescent="0.25">
      <c r="A64" s="188" t="s">
        <v>368</v>
      </c>
      <c r="B64" s="188"/>
      <c r="C64" s="125" t="s">
        <v>322</v>
      </c>
      <c r="D64" s="79"/>
    </row>
    <row r="65" spans="1:4" s="166" customFormat="1" ht="11.25" x14ac:dyDescent="0.2">
      <c r="A65" s="162"/>
      <c r="B65" s="162"/>
      <c r="C65" s="164"/>
      <c r="D65" s="165"/>
    </row>
    <row r="66" spans="1:4" s="4" customFormat="1" ht="14.25" x14ac:dyDescent="0.2">
      <c r="B66" s="62"/>
      <c r="C66" s="106" t="s">
        <v>61</v>
      </c>
      <c r="D66" s="36">
        <f>SUM(D67:D67)</f>
        <v>5245867</v>
      </c>
    </row>
    <row r="67" spans="1:4" x14ac:dyDescent="0.2">
      <c r="B67" s="67"/>
      <c r="C67" s="124" t="s">
        <v>365</v>
      </c>
      <c r="D67" s="44">
        <v>5245867</v>
      </c>
    </row>
    <row r="68" spans="1:4" s="4" customFormat="1" ht="14.25" x14ac:dyDescent="0.2">
      <c r="B68" s="62"/>
      <c r="C68" s="106" t="s">
        <v>3</v>
      </c>
      <c r="D68" s="36">
        <f>D69</f>
        <v>5245867</v>
      </c>
    </row>
    <row r="69" spans="1:4" s="16" customFormat="1" ht="15" x14ac:dyDescent="0.25">
      <c r="B69" s="24"/>
      <c r="C69" s="108" t="s">
        <v>2</v>
      </c>
      <c r="D69" s="12">
        <f>D70</f>
        <v>5245867</v>
      </c>
    </row>
    <row r="70" spans="1:4" x14ac:dyDescent="0.2">
      <c r="B70" s="67"/>
      <c r="C70" s="102" t="s">
        <v>5</v>
      </c>
      <c r="D70" s="44">
        <v>5245867</v>
      </c>
    </row>
    <row r="71" spans="1:4" x14ac:dyDescent="0.2">
      <c r="B71" s="67"/>
      <c r="C71" s="114" t="s">
        <v>114</v>
      </c>
      <c r="D71" s="44">
        <v>4692788</v>
      </c>
    </row>
    <row r="72" spans="1:4" x14ac:dyDescent="0.2">
      <c r="B72" s="67"/>
      <c r="C72" s="115" t="s">
        <v>117</v>
      </c>
      <c r="D72" s="44">
        <v>3661232</v>
      </c>
    </row>
    <row r="73" spans="1:4" s="14" customFormat="1" ht="11.25" x14ac:dyDescent="0.2">
      <c r="B73" s="77"/>
      <c r="C73" s="113"/>
      <c r="D73" s="15"/>
    </row>
    <row r="74" spans="1:4" s="52" customFormat="1" ht="11.25" x14ac:dyDescent="0.2">
      <c r="B74" s="77"/>
      <c r="C74" s="113"/>
      <c r="D74" s="53"/>
    </row>
    <row r="75" spans="1:4" s="52" customFormat="1" ht="11.25" x14ac:dyDescent="0.2">
      <c r="B75" s="77"/>
      <c r="C75" s="113"/>
      <c r="D75" s="53"/>
    </row>
    <row r="76" spans="1:4" s="52" customFormat="1" ht="11.25" x14ac:dyDescent="0.2">
      <c r="B76" s="77"/>
      <c r="C76" s="113"/>
      <c r="D76" s="53"/>
    </row>
    <row r="77" spans="1:4" s="45" customFormat="1" ht="15.75" x14ac:dyDescent="0.25">
      <c r="A77" s="70" t="s">
        <v>121</v>
      </c>
      <c r="B77" s="1" t="s">
        <v>101</v>
      </c>
      <c r="C77" s="112" t="s">
        <v>123</v>
      </c>
      <c r="D77" s="79"/>
    </row>
    <row r="78" spans="1:4" s="166" customFormat="1" ht="15.75" x14ac:dyDescent="0.25">
      <c r="A78" s="188" t="s">
        <v>380</v>
      </c>
      <c r="B78" s="188"/>
      <c r="C78" s="164"/>
      <c r="D78" s="165"/>
    </row>
    <row r="79" spans="1:4" s="45" customFormat="1" ht="14.25" x14ac:dyDescent="0.2">
      <c r="C79" s="106" t="s">
        <v>61</v>
      </c>
      <c r="D79" s="36">
        <f>D80+D81</f>
        <v>707549</v>
      </c>
    </row>
    <row r="80" spans="1:4" s="45" customFormat="1" x14ac:dyDescent="0.2">
      <c r="A80" s="8"/>
      <c r="B80" s="67"/>
      <c r="C80" s="124" t="s">
        <v>365</v>
      </c>
      <c r="D80" s="44">
        <v>650634</v>
      </c>
    </row>
    <row r="81" spans="1:4" s="45" customFormat="1" x14ac:dyDescent="0.2">
      <c r="A81" s="8"/>
      <c r="B81" s="67"/>
      <c r="C81" s="102" t="s">
        <v>115</v>
      </c>
      <c r="D81" s="44">
        <v>56915</v>
      </c>
    </row>
    <row r="82" spans="1:4" s="45" customFormat="1" ht="14.25" x14ac:dyDescent="0.2">
      <c r="A82" s="4"/>
      <c r="B82" s="62"/>
      <c r="C82" s="106" t="s">
        <v>3</v>
      </c>
      <c r="D82" s="36">
        <f>D83+D87</f>
        <v>707549</v>
      </c>
    </row>
    <row r="83" spans="1:4" s="45" customFormat="1" ht="15" x14ac:dyDescent="0.25">
      <c r="A83" s="16"/>
      <c r="B83" s="24"/>
      <c r="C83" s="108" t="s">
        <v>2</v>
      </c>
      <c r="D83" s="12">
        <f>D84</f>
        <v>701049</v>
      </c>
    </row>
    <row r="84" spans="1:4" s="45" customFormat="1" x14ac:dyDescent="0.2">
      <c r="A84" s="8"/>
      <c r="B84" s="67"/>
      <c r="C84" s="102" t="s">
        <v>5</v>
      </c>
      <c r="D84" s="44">
        <v>701049</v>
      </c>
    </row>
    <row r="85" spans="1:4" s="45" customFormat="1" x14ac:dyDescent="0.2">
      <c r="A85" s="8"/>
      <c r="B85" s="67"/>
      <c r="C85" s="114" t="s">
        <v>114</v>
      </c>
      <c r="D85" s="44">
        <v>515537</v>
      </c>
    </row>
    <row r="86" spans="1:4" s="45" customFormat="1" x14ac:dyDescent="0.2">
      <c r="A86" s="8"/>
      <c r="B86" s="67"/>
      <c r="C86" s="115" t="s">
        <v>117</v>
      </c>
      <c r="D86" s="44">
        <v>415390</v>
      </c>
    </row>
    <row r="87" spans="1:4" s="16" customFormat="1" ht="15" x14ac:dyDescent="0.25">
      <c r="C87" s="108" t="s">
        <v>82</v>
      </c>
      <c r="D87" s="12">
        <v>6500</v>
      </c>
    </row>
    <row r="88" spans="1:4" s="52" customFormat="1" ht="11.25" x14ac:dyDescent="0.2">
      <c r="C88" s="111"/>
      <c r="D88" s="15"/>
    </row>
    <row r="89" spans="1:4" s="52" customFormat="1" ht="11.25" x14ac:dyDescent="0.2">
      <c r="C89" s="113"/>
      <c r="D89" s="53"/>
    </row>
    <row r="90" spans="1:4" s="2" customFormat="1" ht="15.75" x14ac:dyDescent="0.25">
      <c r="A90" s="70" t="s">
        <v>34</v>
      </c>
      <c r="B90" s="1" t="s">
        <v>100</v>
      </c>
      <c r="C90" s="112" t="s">
        <v>80</v>
      </c>
      <c r="D90" s="79"/>
    </row>
    <row r="91" spans="1:4" s="167" customFormat="1" ht="15.75" x14ac:dyDescent="0.25">
      <c r="A91" s="188" t="s">
        <v>376</v>
      </c>
      <c r="B91" s="188"/>
      <c r="C91" s="160"/>
      <c r="D91" s="161"/>
    </row>
    <row r="92" spans="1:4" s="4" customFormat="1" ht="14.25" x14ac:dyDescent="0.2">
      <c r="C92" s="106" t="s">
        <v>61</v>
      </c>
      <c r="D92" s="36">
        <f>SUM(D93:D96)</f>
        <v>123979598</v>
      </c>
    </row>
    <row r="93" spans="1:4" x14ac:dyDescent="0.2">
      <c r="B93" s="67"/>
      <c r="C93" s="124" t="s">
        <v>365</v>
      </c>
      <c r="D93" s="44">
        <v>103892792</v>
      </c>
    </row>
    <row r="94" spans="1:4" s="45" customFormat="1" x14ac:dyDescent="0.2">
      <c r="B94" s="80"/>
      <c r="C94" s="117" t="s">
        <v>169</v>
      </c>
      <c r="D94" s="44">
        <v>18469722</v>
      </c>
    </row>
    <row r="95" spans="1:4" x14ac:dyDescent="0.2">
      <c r="B95" s="67"/>
      <c r="C95" s="102" t="s">
        <v>115</v>
      </c>
      <c r="D95" s="44">
        <v>817084</v>
      </c>
    </row>
    <row r="96" spans="1:4" x14ac:dyDescent="0.2">
      <c r="B96" s="67"/>
      <c r="C96" s="102" t="s">
        <v>191</v>
      </c>
      <c r="D96" s="44">
        <v>800000</v>
      </c>
    </row>
    <row r="97" spans="1:4" s="4" customFormat="1" ht="14.25" x14ac:dyDescent="0.2">
      <c r="B97" s="62"/>
      <c r="C97" s="106" t="s">
        <v>3</v>
      </c>
      <c r="D97" s="36">
        <f>D98+D105</f>
        <v>123979598</v>
      </c>
    </row>
    <row r="98" spans="1:4" s="16" customFormat="1" ht="15" x14ac:dyDescent="0.25">
      <c r="B98" s="24"/>
      <c r="C98" s="108" t="s">
        <v>2</v>
      </c>
      <c r="D98" s="12">
        <f>D99</f>
        <v>123877491</v>
      </c>
    </row>
    <row r="99" spans="1:4" x14ac:dyDescent="0.2">
      <c r="B99" s="67"/>
      <c r="C99" s="102" t="s">
        <v>5</v>
      </c>
      <c r="D99" s="44">
        <v>123877491</v>
      </c>
    </row>
    <row r="100" spans="1:4" x14ac:dyDescent="0.2">
      <c r="B100" s="67"/>
      <c r="C100" s="114" t="s">
        <v>114</v>
      </c>
      <c r="D100" s="44">
        <v>112795931</v>
      </c>
    </row>
    <row r="101" spans="1:4" s="48" customFormat="1" ht="12" x14ac:dyDescent="0.2">
      <c r="B101" s="81"/>
      <c r="C101" s="118" t="s">
        <v>168</v>
      </c>
      <c r="D101" s="47">
        <v>18469722</v>
      </c>
    </row>
    <row r="102" spans="1:4" x14ac:dyDescent="0.2">
      <c r="B102" s="67"/>
      <c r="C102" s="114" t="s">
        <v>117</v>
      </c>
      <c r="D102" s="44">
        <v>90852199</v>
      </c>
    </row>
    <row r="103" spans="1:4" s="63" customFormat="1" ht="12" x14ac:dyDescent="0.2">
      <c r="B103" s="82"/>
      <c r="C103" s="119" t="s">
        <v>237</v>
      </c>
      <c r="D103" s="47">
        <v>14904102</v>
      </c>
    </row>
    <row r="104" spans="1:4" s="63" customFormat="1" ht="12" x14ac:dyDescent="0.2">
      <c r="B104" s="82"/>
      <c r="C104" s="119" t="s">
        <v>146</v>
      </c>
      <c r="D104" s="47">
        <v>43681052</v>
      </c>
    </row>
    <row r="105" spans="1:4" s="16" customFormat="1" ht="15" x14ac:dyDescent="0.25">
      <c r="C105" s="108" t="s">
        <v>82</v>
      </c>
      <c r="D105" s="12">
        <v>102107</v>
      </c>
    </row>
    <row r="106" spans="1:4" s="14" customFormat="1" ht="11.25" x14ac:dyDescent="0.2">
      <c r="B106" s="77"/>
      <c r="C106" s="113"/>
      <c r="D106" s="15"/>
    </row>
    <row r="107" spans="1:4" s="52" customFormat="1" ht="11.25" x14ac:dyDescent="0.2">
      <c r="B107" s="77"/>
      <c r="C107" s="113"/>
      <c r="D107" s="53"/>
    </row>
    <row r="108" spans="1:4" s="45" customFormat="1" ht="15.75" x14ac:dyDescent="0.25">
      <c r="A108" s="70" t="s">
        <v>122</v>
      </c>
      <c r="B108" s="1" t="s">
        <v>100</v>
      </c>
      <c r="C108" s="112" t="s">
        <v>353</v>
      </c>
      <c r="D108" s="79"/>
    </row>
    <row r="109" spans="1:4" s="45" customFormat="1" ht="15.75" x14ac:dyDescent="0.25">
      <c r="A109" s="188" t="s">
        <v>376</v>
      </c>
      <c r="B109" s="188"/>
      <c r="C109" s="112" t="s">
        <v>352</v>
      </c>
      <c r="D109" s="79"/>
    </row>
    <row r="110" spans="1:4" s="166" customFormat="1" ht="11.25" x14ac:dyDescent="0.2">
      <c r="A110" s="162"/>
      <c r="B110" s="162"/>
      <c r="C110" s="168"/>
      <c r="D110" s="169"/>
    </row>
    <row r="111" spans="1:4" s="45" customFormat="1" ht="14.25" x14ac:dyDescent="0.2">
      <c r="A111" s="4"/>
      <c r="B111" s="62"/>
      <c r="C111" s="106" t="s">
        <v>61</v>
      </c>
      <c r="D111" s="36">
        <f>SUM(D112:D112)</f>
        <v>32576361</v>
      </c>
    </row>
    <row r="112" spans="1:4" s="45" customFormat="1" x14ac:dyDescent="0.2">
      <c r="A112" s="8"/>
      <c r="B112" s="57"/>
      <c r="C112" s="124" t="s">
        <v>365</v>
      </c>
      <c r="D112" s="44">
        <v>32576361</v>
      </c>
    </row>
    <row r="113" spans="1:4" s="45" customFormat="1" ht="14.25" x14ac:dyDescent="0.2">
      <c r="A113" s="4"/>
      <c r="B113" s="62"/>
      <c r="C113" s="106" t="s">
        <v>3</v>
      </c>
      <c r="D113" s="36">
        <f t="shared" ref="D113:D114" si="0">D114</f>
        <v>32576361</v>
      </c>
    </row>
    <row r="114" spans="1:4" s="45" customFormat="1" ht="15" x14ac:dyDescent="0.25">
      <c r="A114" s="16"/>
      <c r="B114" s="16"/>
      <c r="C114" s="108" t="s">
        <v>2</v>
      </c>
      <c r="D114" s="12">
        <f t="shared" si="0"/>
        <v>32576361</v>
      </c>
    </row>
    <row r="115" spans="1:4" s="45" customFormat="1" x14ac:dyDescent="0.2">
      <c r="A115" s="41"/>
      <c r="B115" s="83"/>
      <c r="C115" s="102" t="s">
        <v>1</v>
      </c>
      <c r="D115" s="44">
        <v>32576361</v>
      </c>
    </row>
    <row r="116" spans="1:4" s="14" customFormat="1" ht="11.25" x14ac:dyDescent="0.2">
      <c r="B116" s="77"/>
      <c r="C116" s="113"/>
      <c r="D116" s="15"/>
    </row>
    <row r="117" spans="1:4" s="52" customFormat="1" ht="11.25" x14ac:dyDescent="0.2">
      <c r="B117" s="77"/>
      <c r="C117" s="113"/>
      <c r="D117" s="53"/>
    </row>
    <row r="118" spans="1:4" s="2" customFormat="1" ht="15.75" x14ac:dyDescent="0.25">
      <c r="A118" s="70" t="s">
        <v>35</v>
      </c>
      <c r="B118" s="1" t="s">
        <v>99</v>
      </c>
      <c r="C118" s="112" t="s">
        <v>6</v>
      </c>
      <c r="D118" s="79"/>
    </row>
    <row r="119" spans="1:4" s="166" customFormat="1" ht="15.75" x14ac:dyDescent="0.25">
      <c r="A119" s="188" t="s">
        <v>376</v>
      </c>
      <c r="B119" s="188"/>
      <c r="C119" s="164"/>
      <c r="D119" s="165"/>
    </row>
    <row r="120" spans="1:4" s="4" customFormat="1" ht="14.25" x14ac:dyDescent="0.2">
      <c r="B120" s="84" t="s">
        <v>172</v>
      </c>
      <c r="C120" s="106" t="s">
        <v>61</v>
      </c>
      <c r="D120" s="36">
        <f>SUM(D121:D124)</f>
        <v>220262016</v>
      </c>
    </row>
    <row r="121" spans="1:4" x14ac:dyDescent="0.2">
      <c r="C121" s="124" t="s">
        <v>365</v>
      </c>
      <c r="D121" s="44">
        <v>95548884</v>
      </c>
    </row>
    <row r="122" spans="1:4" s="45" customFormat="1" x14ac:dyDescent="0.2">
      <c r="B122" s="80"/>
      <c r="C122" s="117" t="s">
        <v>169</v>
      </c>
      <c r="D122" s="44">
        <v>120100078</v>
      </c>
    </row>
    <row r="123" spans="1:4" x14ac:dyDescent="0.2">
      <c r="B123" s="67"/>
      <c r="C123" s="102" t="s">
        <v>115</v>
      </c>
      <c r="D123" s="44">
        <v>2413054</v>
      </c>
    </row>
    <row r="124" spans="1:4" x14ac:dyDescent="0.2">
      <c r="B124" s="67"/>
      <c r="C124" s="102" t="s">
        <v>191</v>
      </c>
      <c r="D124" s="44">
        <v>2200000</v>
      </c>
    </row>
    <row r="125" spans="1:4" s="4" customFormat="1" ht="14.25" x14ac:dyDescent="0.2">
      <c r="B125" s="62"/>
      <c r="C125" s="106" t="s">
        <v>3</v>
      </c>
      <c r="D125" s="36">
        <f>D126+D133</f>
        <v>220262016</v>
      </c>
    </row>
    <row r="126" spans="1:4" s="16" customFormat="1" ht="15" x14ac:dyDescent="0.25">
      <c r="B126" s="24"/>
      <c r="C126" s="108" t="s">
        <v>2</v>
      </c>
      <c r="D126" s="12">
        <f>D127</f>
        <v>219123694</v>
      </c>
    </row>
    <row r="127" spans="1:4" x14ac:dyDescent="0.2">
      <c r="B127" s="67"/>
      <c r="C127" s="102" t="s">
        <v>5</v>
      </c>
      <c r="D127" s="44">
        <v>219123694</v>
      </c>
    </row>
    <row r="128" spans="1:4" x14ac:dyDescent="0.2">
      <c r="B128" s="67"/>
      <c r="C128" s="114" t="s">
        <v>114</v>
      </c>
      <c r="D128" s="44">
        <v>197260708</v>
      </c>
    </row>
    <row r="129" spans="1:4" s="48" customFormat="1" ht="12" x14ac:dyDescent="0.2">
      <c r="B129" s="81"/>
      <c r="C129" s="118" t="s">
        <v>168</v>
      </c>
      <c r="D129" s="47">
        <v>119106212</v>
      </c>
    </row>
    <row r="130" spans="1:4" x14ac:dyDescent="0.2">
      <c r="B130" s="67"/>
      <c r="C130" s="114" t="s">
        <v>117</v>
      </c>
      <c r="D130" s="44">
        <v>159335104</v>
      </c>
    </row>
    <row r="131" spans="1:4" s="63" customFormat="1" ht="12" x14ac:dyDescent="0.2">
      <c r="B131" s="82"/>
      <c r="C131" s="119" t="s">
        <v>237</v>
      </c>
      <c r="D131" s="47">
        <v>96188972</v>
      </c>
    </row>
    <row r="132" spans="1:4" s="63" customFormat="1" ht="12" x14ac:dyDescent="0.2">
      <c r="B132" s="82"/>
      <c r="C132" s="119" t="s">
        <v>146</v>
      </c>
      <c r="D132" s="47">
        <v>27569817</v>
      </c>
    </row>
    <row r="133" spans="1:4" s="52" customFormat="1" ht="15" x14ac:dyDescent="0.25">
      <c r="A133" s="16"/>
      <c r="B133" s="24"/>
      <c r="C133" s="108" t="s">
        <v>82</v>
      </c>
      <c r="D133" s="12">
        <v>1138322</v>
      </c>
    </row>
    <row r="134" spans="1:4" s="14" customFormat="1" ht="11.25" x14ac:dyDescent="0.2">
      <c r="B134" s="77"/>
      <c r="C134" s="113"/>
      <c r="D134" s="15"/>
    </row>
    <row r="135" spans="1:4" s="52" customFormat="1" ht="11.25" x14ac:dyDescent="0.2">
      <c r="B135" s="77"/>
      <c r="C135" s="113"/>
      <c r="D135" s="53"/>
    </row>
    <row r="136" spans="1:4" s="16" customFormat="1" ht="15.75" x14ac:dyDescent="0.25">
      <c r="A136" s="70" t="s">
        <v>81</v>
      </c>
      <c r="B136" s="1" t="s">
        <v>99</v>
      </c>
      <c r="C136" s="75" t="s">
        <v>349</v>
      </c>
      <c r="D136" s="79"/>
    </row>
    <row r="137" spans="1:4" s="16" customFormat="1" ht="15.75" x14ac:dyDescent="0.25">
      <c r="A137" s="188" t="s">
        <v>376</v>
      </c>
      <c r="B137" s="188"/>
      <c r="C137" s="75" t="s">
        <v>350</v>
      </c>
      <c r="D137" s="79"/>
    </row>
    <row r="138" spans="1:4" s="16" customFormat="1" ht="15.75" x14ac:dyDescent="0.25">
      <c r="A138" s="151"/>
      <c r="C138" s="75" t="s">
        <v>351</v>
      </c>
      <c r="D138" s="79"/>
    </row>
    <row r="139" spans="1:4" s="52" customFormat="1" ht="11.25" x14ac:dyDescent="0.2">
      <c r="A139" s="93"/>
      <c r="B139" s="175"/>
      <c r="C139" s="167"/>
      <c r="D139" s="161"/>
    </row>
    <row r="140" spans="1:4" s="16" customFormat="1" ht="15" x14ac:dyDescent="0.25">
      <c r="A140" s="8"/>
      <c r="B140" s="84" t="s">
        <v>172</v>
      </c>
      <c r="C140" s="106" t="s">
        <v>61</v>
      </c>
      <c r="D140" s="36">
        <f>SUM(D141:D141)</f>
        <v>433200</v>
      </c>
    </row>
    <row r="141" spans="1:4" s="16" customFormat="1" ht="15" x14ac:dyDescent="0.25">
      <c r="C141" s="124" t="s">
        <v>365</v>
      </c>
      <c r="D141" s="44">
        <v>433200</v>
      </c>
    </row>
    <row r="142" spans="1:4" s="16" customFormat="1" ht="15" x14ac:dyDescent="0.25">
      <c r="A142" s="4"/>
      <c r="B142" s="62"/>
      <c r="C142" s="106" t="s">
        <v>3</v>
      </c>
      <c r="D142" s="36">
        <f t="shared" ref="D142:D143" si="1">D143</f>
        <v>433200</v>
      </c>
    </row>
    <row r="143" spans="1:4" s="16" customFormat="1" ht="15" x14ac:dyDescent="0.25">
      <c r="B143" s="24"/>
      <c r="C143" s="108" t="s">
        <v>2</v>
      </c>
      <c r="D143" s="12">
        <f t="shared" si="1"/>
        <v>433200</v>
      </c>
    </row>
    <row r="144" spans="1:4" s="16" customFormat="1" ht="15" x14ac:dyDescent="0.25">
      <c r="A144" s="8"/>
      <c r="B144" s="67"/>
      <c r="C144" s="102" t="s">
        <v>1</v>
      </c>
      <c r="D144" s="44">
        <v>433200</v>
      </c>
    </row>
    <row r="145" spans="1:4" s="14" customFormat="1" ht="11.25" x14ac:dyDescent="0.2">
      <c r="B145" s="77"/>
      <c r="C145" s="113"/>
      <c r="D145" s="15"/>
    </row>
    <row r="146" spans="1:4" s="52" customFormat="1" ht="11.25" x14ac:dyDescent="0.2">
      <c r="B146" s="77"/>
      <c r="C146" s="113"/>
      <c r="D146" s="53"/>
    </row>
    <row r="147" spans="1:4" s="52" customFormat="1" ht="11.25" x14ac:dyDescent="0.2">
      <c r="B147" s="77"/>
      <c r="C147" s="113"/>
      <c r="D147" s="53"/>
    </row>
    <row r="148" spans="1:4" s="52" customFormat="1" ht="11.25" x14ac:dyDescent="0.2">
      <c r="B148" s="77"/>
      <c r="C148" s="113"/>
      <c r="D148" s="53"/>
    </row>
    <row r="149" spans="1:4" s="45" customFormat="1" ht="15.75" x14ac:dyDescent="0.25">
      <c r="A149" s="70" t="s">
        <v>120</v>
      </c>
      <c r="B149" s="1" t="s">
        <v>205</v>
      </c>
      <c r="C149" s="112" t="s">
        <v>201</v>
      </c>
      <c r="D149" s="79"/>
    </row>
    <row r="150" spans="1:4" s="166" customFormat="1" ht="15.75" x14ac:dyDescent="0.25">
      <c r="A150" s="188" t="s">
        <v>412</v>
      </c>
      <c r="B150" s="188"/>
      <c r="C150" s="164"/>
      <c r="D150" s="165"/>
    </row>
    <row r="151" spans="1:4" s="45" customFormat="1" ht="14.25" x14ac:dyDescent="0.2">
      <c r="B151" s="84" t="s">
        <v>206</v>
      </c>
      <c r="C151" s="106" t="s">
        <v>61</v>
      </c>
      <c r="D151" s="36">
        <f>SUM(D152:D153)</f>
        <v>38245572</v>
      </c>
    </row>
    <row r="152" spans="1:4" s="45" customFormat="1" x14ac:dyDescent="0.2">
      <c r="A152" s="8"/>
      <c r="C152" s="124" t="s">
        <v>365</v>
      </c>
      <c r="D152" s="44">
        <v>31821629</v>
      </c>
    </row>
    <row r="153" spans="1:4" s="45" customFormat="1" x14ac:dyDescent="0.2">
      <c r="B153" s="80"/>
      <c r="C153" s="117" t="s">
        <v>169</v>
      </c>
      <c r="D153" s="44">
        <v>6423943</v>
      </c>
    </row>
    <row r="154" spans="1:4" s="45" customFormat="1" ht="14.25" x14ac:dyDescent="0.2">
      <c r="A154" s="4"/>
      <c r="B154" s="62"/>
      <c r="C154" s="106" t="s">
        <v>3</v>
      </c>
      <c r="D154" s="36">
        <f>D155</f>
        <v>38245572</v>
      </c>
    </row>
    <row r="155" spans="1:4" s="45" customFormat="1" ht="15" x14ac:dyDescent="0.25">
      <c r="A155" s="16"/>
      <c r="B155" s="24"/>
      <c r="C155" s="108" t="s">
        <v>2</v>
      </c>
      <c r="D155" s="12">
        <f>D156+D161</f>
        <v>38245572</v>
      </c>
    </row>
    <row r="156" spans="1:4" s="45" customFormat="1" x14ac:dyDescent="0.2">
      <c r="A156" s="8"/>
      <c r="B156" s="67"/>
      <c r="C156" s="102" t="s">
        <v>5</v>
      </c>
      <c r="D156" s="44">
        <f>D157+D158+D159+D160</f>
        <v>38175072</v>
      </c>
    </row>
    <row r="157" spans="1:4" s="52" customFormat="1" ht="12" x14ac:dyDescent="0.2">
      <c r="B157" s="77"/>
      <c r="C157" s="186" t="s">
        <v>439</v>
      </c>
      <c r="D157" s="187">
        <v>14618117</v>
      </c>
    </row>
    <row r="158" spans="1:4" s="52" customFormat="1" ht="12" x14ac:dyDescent="0.2">
      <c r="B158" s="77"/>
      <c r="C158" s="186" t="s">
        <v>435</v>
      </c>
      <c r="D158" s="187">
        <v>9045177</v>
      </c>
    </row>
    <row r="159" spans="1:4" s="52" customFormat="1" ht="12" x14ac:dyDescent="0.2">
      <c r="B159" s="77"/>
      <c r="C159" s="186" t="s">
        <v>440</v>
      </c>
      <c r="D159" s="187">
        <v>14458286</v>
      </c>
    </row>
    <row r="160" spans="1:4" s="52" customFormat="1" ht="12" x14ac:dyDescent="0.2">
      <c r="B160" s="77"/>
      <c r="C160" s="186" t="s">
        <v>202</v>
      </c>
      <c r="D160" s="187">
        <v>53492</v>
      </c>
    </row>
    <row r="161" spans="1:4" x14ac:dyDescent="0.2">
      <c r="C161" s="124" t="s">
        <v>232</v>
      </c>
      <c r="D161" s="104">
        <f>D162</f>
        <v>70500</v>
      </c>
    </row>
    <row r="162" spans="1:4" s="48" customFormat="1" ht="12" x14ac:dyDescent="0.2">
      <c r="B162" s="81"/>
      <c r="C162" s="186" t="s">
        <v>233</v>
      </c>
      <c r="D162" s="187">
        <v>70500</v>
      </c>
    </row>
    <row r="163" spans="1:4" s="14" customFormat="1" ht="11.25" x14ac:dyDescent="0.2">
      <c r="B163" s="77"/>
      <c r="C163" s="113"/>
      <c r="D163" s="174"/>
    </row>
    <row r="164" spans="1:4" s="14" customFormat="1" ht="11.25" x14ac:dyDescent="0.2">
      <c r="B164" s="77"/>
      <c r="C164" s="113"/>
      <c r="D164" s="15"/>
    </row>
    <row r="165" spans="1:4" s="52" customFormat="1" ht="11.25" x14ac:dyDescent="0.2">
      <c r="B165" s="77"/>
      <c r="C165" s="113"/>
      <c r="D165" s="53"/>
    </row>
    <row r="166" spans="1:4" s="2" customFormat="1" ht="15.75" x14ac:dyDescent="0.25">
      <c r="A166" s="70" t="s">
        <v>36</v>
      </c>
      <c r="B166" s="1" t="s">
        <v>99</v>
      </c>
      <c r="C166" s="112" t="s">
        <v>7</v>
      </c>
      <c r="D166" s="79"/>
    </row>
    <row r="167" spans="1:4" s="167" customFormat="1" ht="15.75" x14ac:dyDescent="0.25">
      <c r="A167" s="188" t="s">
        <v>376</v>
      </c>
      <c r="B167" s="188"/>
      <c r="C167" s="160"/>
      <c r="D167" s="161"/>
    </row>
    <row r="168" spans="1:4" s="4" customFormat="1" ht="14.25" x14ac:dyDescent="0.2">
      <c r="B168" s="84" t="s">
        <v>172</v>
      </c>
      <c r="C168" s="106" t="s">
        <v>61</v>
      </c>
      <c r="D168" s="36">
        <f>SUM(D169:D171)</f>
        <v>22594818</v>
      </c>
    </row>
    <row r="169" spans="1:4" x14ac:dyDescent="0.2">
      <c r="C169" s="124" t="s">
        <v>365</v>
      </c>
      <c r="D169" s="44">
        <v>2372805</v>
      </c>
    </row>
    <row r="170" spans="1:4" s="45" customFormat="1" x14ac:dyDescent="0.2">
      <c r="B170" s="80"/>
      <c r="C170" s="117" t="s">
        <v>169</v>
      </c>
      <c r="D170" s="44">
        <v>20137897</v>
      </c>
    </row>
    <row r="171" spans="1:4" x14ac:dyDescent="0.2">
      <c r="B171" s="67"/>
      <c r="C171" s="102" t="s">
        <v>115</v>
      </c>
      <c r="D171" s="44">
        <v>84116</v>
      </c>
    </row>
    <row r="172" spans="1:4" s="4" customFormat="1" ht="14.25" x14ac:dyDescent="0.2">
      <c r="B172" s="62"/>
      <c r="C172" s="106" t="s">
        <v>3</v>
      </c>
      <c r="D172" s="36">
        <f>D173+D180</f>
        <v>22594818</v>
      </c>
    </row>
    <row r="173" spans="1:4" s="16" customFormat="1" ht="15" x14ac:dyDescent="0.25">
      <c r="B173" s="24"/>
      <c r="C173" s="108" t="s">
        <v>2</v>
      </c>
      <c r="D173" s="12">
        <f>D174</f>
        <v>22399170</v>
      </c>
    </row>
    <row r="174" spans="1:4" x14ac:dyDescent="0.2">
      <c r="B174" s="67"/>
      <c r="C174" s="102" t="s">
        <v>5</v>
      </c>
      <c r="D174" s="44">
        <v>22399170</v>
      </c>
    </row>
    <row r="175" spans="1:4" x14ac:dyDescent="0.2">
      <c r="B175" s="67"/>
      <c r="C175" s="114" t="s">
        <v>114</v>
      </c>
      <c r="D175" s="44">
        <v>19549013</v>
      </c>
    </row>
    <row r="176" spans="1:4" s="48" customFormat="1" ht="12" x14ac:dyDescent="0.2">
      <c r="B176" s="81"/>
      <c r="C176" s="118" t="s">
        <v>168</v>
      </c>
      <c r="D176" s="47">
        <v>17262109</v>
      </c>
    </row>
    <row r="177" spans="1:4" x14ac:dyDescent="0.2">
      <c r="B177" s="67"/>
      <c r="C177" s="114" t="s">
        <v>117</v>
      </c>
      <c r="D177" s="44">
        <v>15748362</v>
      </c>
    </row>
    <row r="178" spans="1:4" s="63" customFormat="1" ht="12" x14ac:dyDescent="0.2">
      <c r="B178" s="82"/>
      <c r="C178" s="119" t="s">
        <v>237</v>
      </c>
      <c r="D178" s="47">
        <v>11410077</v>
      </c>
    </row>
    <row r="179" spans="1:4" s="63" customFormat="1" ht="12" x14ac:dyDescent="0.2">
      <c r="A179" s="85"/>
      <c r="B179" s="82"/>
      <c r="C179" s="119" t="s">
        <v>146</v>
      </c>
      <c r="D179" s="47">
        <v>1047564</v>
      </c>
    </row>
    <row r="180" spans="1:4" s="52" customFormat="1" ht="15" x14ac:dyDescent="0.25">
      <c r="A180" s="16"/>
      <c r="B180" s="24"/>
      <c r="C180" s="108" t="s">
        <v>82</v>
      </c>
      <c r="D180" s="12">
        <v>195648</v>
      </c>
    </row>
    <row r="181" spans="1:4" s="52" customFormat="1" ht="11.25" x14ac:dyDescent="0.2">
      <c r="B181" s="73"/>
      <c r="C181" s="111"/>
      <c r="D181" s="53"/>
    </row>
    <row r="182" spans="1:4" s="52" customFormat="1" ht="11.25" x14ac:dyDescent="0.2">
      <c r="B182" s="77"/>
      <c r="C182" s="113"/>
      <c r="D182" s="53"/>
    </row>
    <row r="183" spans="1:4" s="52" customFormat="1" ht="11.25" x14ac:dyDescent="0.2">
      <c r="B183" s="77"/>
      <c r="C183" s="113"/>
      <c r="D183" s="53"/>
    </row>
    <row r="184" spans="1:4" s="2" customFormat="1" ht="15.75" x14ac:dyDescent="0.25">
      <c r="A184" s="70" t="s">
        <v>37</v>
      </c>
      <c r="B184" s="1" t="s">
        <v>93</v>
      </c>
      <c r="C184" s="112" t="s">
        <v>74</v>
      </c>
      <c r="D184" s="79"/>
    </row>
    <row r="185" spans="1:4" s="167" customFormat="1" ht="15.75" x14ac:dyDescent="0.25">
      <c r="A185" s="188" t="s">
        <v>374</v>
      </c>
      <c r="B185" s="188"/>
      <c r="C185" s="160"/>
      <c r="D185" s="161"/>
    </row>
    <row r="186" spans="1:4" s="4" customFormat="1" ht="14.25" x14ac:dyDescent="0.2">
      <c r="C186" s="106" t="s">
        <v>61</v>
      </c>
      <c r="D186" s="36">
        <f>SUM(D187:D189)</f>
        <v>27765681</v>
      </c>
    </row>
    <row r="187" spans="1:4" x14ac:dyDescent="0.2">
      <c r="A187" s="87"/>
      <c r="B187" s="67"/>
      <c r="C187" s="124" t="s">
        <v>365</v>
      </c>
      <c r="D187" s="44">
        <v>15752011</v>
      </c>
    </row>
    <row r="188" spans="1:4" s="45" customFormat="1" x14ac:dyDescent="0.2">
      <c r="A188" s="88"/>
      <c r="B188" s="80"/>
      <c r="C188" s="117" t="s">
        <v>169</v>
      </c>
      <c r="D188" s="44">
        <v>10284408</v>
      </c>
    </row>
    <row r="189" spans="1:4" x14ac:dyDescent="0.2">
      <c r="A189" s="87"/>
      <c r="B189" s="67"/>
      <c r="C189" s="102" t="s">
        <v>115</v>
      </c>
      <c r="D189" s="44">
        <v>1729262</v>
      </c>
    </row>
    <row r="190" spans="1:4" s="4" customFormat="1" ht="14.25" x14ac:dyDescent="0.2">
      <c r="A190" s="86"/>
      <c r="B190" s="62"/>
      <c r="C190" s="106" t="s">
        <v>3</v>
      </c>
      <c r="D190" s="36">
        <f>D191+D198</f>
        <v>27765681</v>
      </c>
    </row>
    <row r="191" spans="1:4" s="16" customFormat="1" ht="15" x14ac:dyDescent="0.25">
      <c r="A191" s="89"/>
      <c r="B191" s="24"/>
      <c r="C191" s="108" t="s">
        <v>2</v>
      </c>
      <c r="D191" s="12">
        <f>D192</f>
        <v>27450201</v>
      </c>
    </row>
    <row r="192" spans="1:4" x14ac:dyDescent="0.2">
      <c r="A192" s="87"/>
      <c r="B192" s="67"/>
      <c r="C192" s="102" t="s">
        <v>5</v>
      </c>
      <c r="D192" s="44">
        <v>27450201</v>
      </c>
    </row>
    <row r="193" spans="1:4" x14ac:dyDescent="0.2">
      <c r="A193" s="87"/>
      <c r="B193" s="67"/>
      <c r="C193" s="114" t="s">
        <v>114</v>
      </c>
      <c r="D193" s="44">
        <v>21301594</v>
      </c>
    </row>
    <row r="194" spans="1:4" s="48" customFormat="1" ht="12" x14ac:dyDescent="0.2">
      <c r="A194" s="90"/>
      <c r="B194" s="81"/>
      <c r="C194" s="118" t="s">
        <v>168</v>
      </c>
      <c r="D194" s="47">
        <v>10284408</v>
      </c>
    </row>
    <row r="195" spans="1:4" x14ac:dyDescent="0.2">
      <c r="A195" s="87"/>
      <c r="B195" s="67"/>
      <c r="C195" s="114" t="s">
        <v>117</v>
      </c>
      <c r="D195" s="44">
        <v>17219999</v>
      </c>
    </row>
    <row r="196" spans="1:4" s="63" customFormat="1" ht="12" x14ac:dyDescent="0.2">
      <c r="A196" s="85"/>
      <c r="B196" s="82"/>
      <c r="C196" s="119" t="s">
        <v>237</v>
      </c>
      <c r="D196" s="47">
        <v>8305050</v>
      </c>
    </row>
    <row r="197" spans="1:4" s="63" customFormat="1" ht="12" x14ac:dyDescent="0.2">
      <c r="A197" s="85"/>
      <c r="B197" s="82"/>
      <c r="C197" s="119" t="s">
        <v>146</v>
      </c>
      <c r="D197" s="47">
        <v>2390423</v>
      </c>
    </row>
    <row r="198" spans="1:4" s="52" customFormat="1" ht="15" x14ac:dyDescent="0.25">
      <c r="A198" s="16"/>
      <c r="B198" s="24"/>
      <c r="C198" s="108" t="s">
        <v>82</v>
      </c>
      <c r="D198" s="12">
        <v>315480</v>
      </c>
    </row>
    <row r="199" spans="1:4" s="14" customFormat="1" ht="11.25" x14ac:dyDescent="0.2">
      <c r="A199" s="13"/>
      <c r="B199" s="77"/>
      <c r="C199" s="113"/>
      <c r="D199" s="15"/>
    </row>
    <row r="200" spans="1:4" s="52" customFormat="1" ht="11.25" x14ac:dyDescent="0.2">
      <c r="A200" s="13"/>
      <c r="B200" s="77"/>
      <c r="C200" s="113"/>
      <c r="D200" s="53"/>
    </row>
    <row r="201" spans="1:4" s="52" customFormat="1" ht="11.25" x14ac:dyDescent="0.2">
      <c r="A201" s="13"/>
      <c r="B201" s="77"/>
      <c r="C201" s="113"/>
      <c r="D201" s="53"/>
    </row>
    <row r="202" spans="1:4" s="45" customFormat="1" ht="15.75" x14ac:dyDescent="0.25">
      <c r="A202" s="70" t="s">
        <v>196</v>
      </c>
      <c r="B202" s="91" t="s">
        <v>93</v>
      </c>
      <c r="C202" s="112" t="s">
        <v>197</v>
      </c>
      <c r="D202" s="79"/>
    </row>
    <row r="203" spans="1:4" s="52" customFormat="1" ht="15.75" x14ac:dyDescent="0.25">
      <c r="A203" s="188" t="s">
        <v>376</v>
      </c>
      <c r="B203" s="188"/>
      <c r="C203" s="160"/>
      <c r="D203" s="161"/>
    </row>
    <row r="204" spans="1:4" s="45" customFormat="1" ht="14.25" x14ac:dyDescent="0.2">
      <c r="C204" s="106" t="s">
        <v>61</v>
      </c>
      <c r="D204" s="36">
        <f>SUM(D205:D205)</f>
        <v>1297819</v>
      </c>
    </row>
    <row r="205" spans="1:4" x14ac:dyDescent="0.2">
      <c r="A205" s="80"/>
      <c r="B205" s="80"/>
      <c r="C205" s="124" t="s">
        <v>365</v>
      </c>
      <c r="D205" s="44">
        <v>1297819</v>
      </c>
    </row>
    <row r="206" spans="1:4" s="45" customFormat="1" ht="14.25" x14ac:dyDescent="0.2">
      <c r="A206" s="62"/>
      <c r="B206" s="62"/>
      <c r="C206" s="106" t="s">
        <v>3</v>
      </c>
      <c r="D206" s="36">
        <f>D207+D209</f>
        <v>1297819</v>
      </c>
    </row>
    <row r="207" spans="1:4" s="45" customFormat="1" ht="15" x14ac:dyDescent="0.25">
      <c r="A207" s="25"/>
      <c r="B207" s="25"/>
      <c r="C207" s="108" t="s">
        <v>2</v>
      </c>
      <c r="D207" s="12">
        <f>D208</f>
        <v>187392</v>
      </c>
    </row>
    <row r="208" spans="1:4" s="45" customFormat="1" x14ac:dyDescent="0.2">
      <c r="A208" s="80"/>
      <c r="B208" s="80"/>
      <c r="C208" s="102" t="s">
        <v>1</v>
      </c>
      <c r="D208" s="44">
        <v>187392</v>
      </c>
    </row>
    <row r="209" spans="1:4" s="16" customFormat="1" ht="15" x14ac:dyDescent="0.25">
      <c r="A209" s="25"/>
      <c r="B209" s="25"/>
      <c r="C209" s="108" t="s">
        <v>82</v>
      </c>
      <c r="D209" s="12">
        <v>1110427</v>
      </c>
    </row>
    <row r="210" spans="1:4" s="14" customFormat="1" ht="11.25" x14ac:dyDescent="0.2">
      <c r="A210" s="77"/>
      <c r="B210" s="77"/>
      <c r="C210" s="113"/>
      <c r="D210" s="15"/>
    </row>
    <row r="211" spans="1:4" s="52" customFormat="1" ht="11.25" x14ac:dyDescent="0.2">
      <c r="A211" s="77"/>
      <c r="B211" s="77"/>
      <c r="C211" s="113"/>
      <c r="D211" s="53"/>
    </row>
    <row r="212" spans="1:4" s="52" customFormat="1" ht="11.25" x14ac:dyDescent="0.2">
      <c r="A212" s="77"/>
      <c r="B212" s="77"/>
      <c r="C212" s="113"/>
      <c r="D212" s="53"/>
    </row>
    <row r="213" spans="1:4" s="52" customFormat="1" ht="11.25" x14ac:dyDescent="0.2">
      <c r="A213" s="77"/>
      <c r="B213" s="77"/>
      <c r="C213" s="113"/>
      <c r="D213" s="53"/>
    </row>
    <row r="214" spans="1:4" s="52" customFormat="1" ht="11.25" x14ac:dyDescent="0.2">
      <c r="A214" s="77"/>
      <c r="B214" s="77"/>
      <c r="C214" s="113"/>
      <c r="D214" s="53"/>
    </row>
    <row r="215" spans="1:4" s="52" customFormat="1" ht="11.25" x14ac:dyDescent="0.2">
      <c r="A215" s="77"/>
      <c r="B215" s="77"/>
      <c r="C215" s="113"/>
      <c r="D215" s="53"/>
    </row>
    <row r="216" spans="1:4" s="52" customFormat="1" ht="11.25" x14ac:dyDescent="0.2">
      <c r="A216" s="77"/>
      <c r="B216" s="77"/>
      <c r="C216" s="113"/>
      <c r="D216" s="53"/>
    </row>
    <row r="217" spans="1:4" s="52" customFormat="1" ht="11.25" x14ac:dyDescent="0.2">
      <c r="A217" s="77"/>
      <c r="B217" s="77"/>
      <c r="C217" s="113"/>
      <c r="D217" s="53"/>
    </row>
    <row r="218" spans="1:4" s="52" customFormat="1" ht="11.25" x14ac:dyDescent="0.2">
      <c r="A218" s="77"/>
      <c r="B218" s="77"/>
      <c r="C218" s="113"/>
      <c r="D218" s="53"/>
    </row>
    <row r="219" spans="1:4" s="52" customFormat="1" ht="11.25" x14ac:dyDescent="0.2">
      <c r="A219" s="77"/>
      <c r="B219" s="77"/>
      <c r="C219" s="113"/>
      <c r="D219" s="53"/>
    </row>
    <row r="220" spans="1:4" s="52" customFormat="1" ht="11.25" x14ac:dyDescent="0.2">
      <c r="A220" s="77"/>
      <c r="B220" s="77"/>
      <c r="C220" s="113"/>
      <c r="D220" s="53"/>
    </row>
    <row r="221" spans="1:4" s="52" customFormat="1" ht="11.25" x14ac:dyDescent="0.2">
      <c r="A221" s="77"/>
      <c r="B221" s="77"/>
      <c r="C221" s="113"/>
      <c r="D221" s="53"/>
    </row>
    <row r="222" spans="1:4" s="52" customFormat="1" ht="15.75" x14ac:dyDescent="0.25">
      <c r="A222" s="70" t="s">
        <v>48</v>
      </c>
      <c r="B222" s="91" t="s">
        <v>93</v>
      </c>
      <c r="C222" s="112" t="s">
        <v>348</v>
      </c>
      <c r="D222" s="79"/>
    </row>
    <row r="223" spans="1:4" s="52" customFormat="1" ht="15.75" x14ac:dyDescent="0.25">
      <c r="A223" s="188" t="s">
        <v>374</v>
      </c>
      <c r="B223" s="188"/>
      <c r="C223" s="112" t="s">
        <v>347</v>
      </c>
      <c r="D223" s="79"/>
    </row>
    <row r="224" spans="1:4" s="52" customFormat="1" ht="11.25" x14ac:dyDescent="0.2">
      <c r="A224" s="93"/>
      <c r="B224" s="93"/>
      <c r="C224" s="160"/>
      <c r="D224" s="161"/>
    </row>
    <row r="225" spans="1:6" s="52" customFormat="1" ht="14.25" x14ac:dyDescent="0.2">
      <c r="A225" s="62"/>
      <c r="B225" s="62"/>
      <c r="C225" s="106" t="s">
        <v>61</v>
      </c>
      <c r="D225" s="36">
        <f>SUM(D226:D227)</f>
        <v>5717389</v>
      </c>
    </row>
    <row r="226" spans="1:6" x14ac:dyDescent="0.2">
      <c r="A226" s="80"/>
      <c r="B226" s="80"/>
      <c r="C226" s="124" t="s">
        <v>365</v>
      </c>
      <c r="D226" s="44">
        <v>287106</v>
      </c>
      <c r="F226" s="44"/>
    </row>
    <row r="227" spans="1:6" s="52" customFormat="1" x14ac:dyDescent="0.2">
      <c r="A227" s="80"/>
      <c r="B227" s="80"/>
      <c r="C227" s="102" t="s">
        <v>191</v>
      </c>
      <c r="D227" s="44">
        <v>5430283</v>
      </c>
    </row>
    <row r="228" spans="1:6" s="52" customFormat="1" ht="14.25" x14ac:dyDescent="0.2">
      <c r="A228" s="62"/>
      <c r="B228" s="62"/>
      <c r="C228" s="106" t="s">
        <v>3</v>
      </c>
      <c r="D228" s="36">
        <f>D229+D236</f>
        <v>5717389</v>
      </c>
    </row>
    <row r="229" spans="1:6" s="52" customFormat="1" ht="15" x14ac:dyDescent="0.25">
      <c r="A229" s="25"/>
      <c r="B229" s="25"/>
      <c r="C229" s="108" t="s">
        <v>2</v>
      </c>
      <c r="D229" s="12">
        <f>D230+D233+D234+D235</f>
        <v>5246317</v>
      </c>
    </row>
    <row r="230" spans="1:6" s="52" customFormat="1" x14ac:dyDescent="0.2">
      <c r="A230" s="80"/>
      <c r="B230" s="80"/>
      <c r="C230" s="102" t="s">
        <v>5</v>
      </c>
      <c r="D230" s="44">
        <v>797678</v>
      </c>
    </row>
    <row r="231" spans="1:6" s="52" customFormat="1" x14ac:dyDescent="0.2">
      <c r="A231" s="80"/>
      <c r="B231" s="80"/>
      <c r="C231" s="114" t="s">
        <v>114</v>
      </c>
      <c r="D231" s="44">
        <v>177176</v>
      </c>
    </row>
    <row r="232" spans="1:6" s="52" customFormat="1" x14ac:dyDescent="0.2">
      <c r="A232" s="80"/>
      <c r="B232" s="80"/>
      <c r="C232" s="115" t="s">
        <v>117</v>
      </c>
      <c r="D232" s="44">
        <v>142697</v>
      </c>
    </row>
    <row r="233" spans="1:6" s="52" customFormat="1" x14ac:dyDescent="0.2">
      <c r="A233" s="80"/>
      <c r="B233" s="80"/>
      <c r="C233" s="121" t="s">
        <v>83</v>
      </c>
      <c r="D233" s="44">
        <v>592492</v>
      </c>
      <c r="F233" s="44"/>
    </row>
    <row r="234" spans="1:6" s="52" customFormat="1" x14ac:dyDescent="0.2">
      <c r="A234" s="80"/>
      <c r="B234" s="80"/>
      <c r="C234" s="121" t="s">
        <v>86</v>
      </c>
      <c r="D234" s="44">
        <v>35300</v>
      </c>
    </row>
    <row r="235" spans="1:6" s="52" customFormat="1" x14ac:dyDescent="0.2">
      <c r="A235" s="80"/>
      <c r="B235" s="80"/>
      <c r="C235" s="102" t="s">
        <v>192</v>
      </c>
      <c r="D235" s="44">
        <v>3820847</v>
      </c>
    </row>
    <row r="236" spans="1:6" s="52" customFormat="1" ht="15" x14ac:dyDescent="0.25">
      <c r="A236" s="25"/>
      <c r="B236" s="25"/>
      <c r="C236" s="108" t="s">
        <v>82</v>
      </c>
      <c r="D236" s="12">
        <v>471072</v>
      </c>
    </row>
    <row r="237" spans="1:6" s="14" customFormat="1" ht="11.25" x14ac:dyDescent="0.2">
      <c r="A237" s="77"/>
      <c r="B237" s="77"/>
      <c r="C237" s="113"/>
      <c r="D237" s="15"/>
    </row>
    <row r="238" spans="1:6" s="52" customFormat="1" ht="11.25" x14ac:dyDescent="0.2">
      <c r="A238" s="77"/>
      <c r="B238" s="77"/>
      <c r="C238" s="113"/>
      <c r="D238" s="53"/>
    </row>
    <row r="239" spans="1:6" s="52" customFormat="1" ht="11.25" x14ac:dyDescent="0.2">
      <c r="A239" s="77"/>
      <c r="B239" s="77"/>
      <c r="C239" s="113"/>
      <c r="D239" s="53"/>
    </row>
    <row r="240" spans="1:6" ht="15.75" x14ac:dyDescent="0.25">
      <c r="A240" s="70" t="s">
        <v>72</v>
      </c>
      <c r="B240" s="91" t="s">
        <v>93</v>
      </c>
      <c r="C240" s="112" t="s">
        <v>345</v>
      </c>
      <c r="D240" s="79"/>
    </row>
    <row r="241" spans="1:4" s="45" customFormat="1" ht="15.75" x14ac:dyDescent="0.25">
      <c r="A241" s="188" t="s">
        <v>374</v>
      </c>
      <c r="B241" s="188"/>
      <c r="C241" s="125" t="s">
        <v>346</v>
      </c>
      <c r="D241" s="79"/>
    </row>
    <row r="242" spans="1:4" s="52" customFormat="1" ht="11.25" x14ac:dyDescent="0.2">
      <c r="A242" s="93"/>
      <c r="B242" s="93"/>
      <c r="C242" s="160"/>
      <c r="D242" s="161"/>
    </row>
    <row r="243" spans="1:4" ht="14.25" x14ac:dyDescent="0.2">
      <c r="C243" s="106" t="s">
        <v>61</v>
      </c>
      <c r="D243" s="36">
        <f>SUM(D244:D245)</f>
        <v>5912765</v>
      </c>
    </row>
    <row r="244" spans="1:4" x14ac:dyDescent="0.2">
      <c r="A244" s="80"/>
      <c r="B244" s="80"/>
      <c r="C244" s="124" t="s">
        <v>365</v>
      </c>
      <c r="D244" s="44">
        <v>2541219</v>
      </c>
    </row>
    <row r="245" spans="1:4" s="45" customFormat="1" x14ac:dyDescent="0.2">
      <c r="A245" s="80"/>
      <c r="B245" s="80"/>
      <c r="C245" s="117" t="s">
        <v>169</v>
      </c>
      <c r="D245" s="44">
        <v>3371546</v>
      </c>
    </row>
    <row r="246" spans="1:4" ht="14.25" x14ac:dyDescent="0.2">
      <c r="A246" s="62"/>
      <c r="B246" s="62"/>
      <c r="C246" s="106" t="s">
        <v>3</v>
      </c>
      <c r="D246" s="36">
        <f t="shared" ref="D246:D247" si="2">D247</f>
        <v>5912765</v>
      </c>
    </row>
    <row r="247" spans="1:4" s="16" customFormat="1" ht="15" x14ac:dyDescent="0.25">
      <c r="A247" s="25"/>
      <c r="B247" s="25"/>
      <c r="C247" s="108" t="s">
        <v>2</v>
      </c>
      <c r="D247" s="12">
        <f t="shared" si="2"/>
        <v>5912765</v>
      </c>
    </row>
    <row r="248" spans="1:4" x14ac:dyDescent="0.2">
      <c r="A248" s="80"/>
      <c r="B248" s="80"/>
      <c r="C248" s="102" t="s">
        <v>5</v>
      </c>
      <c r="D248" s="44">
        <v>5912765</v>
      </c>
    </row>
    <row r="249" spans="1:4" x14ac:dyDescent="0.2">
      <c r="A249" s="80"/>
      <c r="B249" s="80"/>
      <c r="C249" s="122" t="s">
        <v>114</v>
      </c>
      <c r="D249" s="44">
        <v>5912765</v>
      </c>
    </row>
    <row r="250" spans="1:4" x14ac:dyDescent="0.2">
      <c r="A250" s="80"/>
      <c r="B250" s="80"/>
      <c r="C250" s="118" t="s">
        <v>168</v>
      </c>
      <c r="D250" s="47">
        <v>3371546</v>
      </c>
    </row>
    <row r="251" spans="1:4" x14ac:dyDescent="0.2">
      <c r="A251" s="80"/>
      <c r="B251" s="80"/>
      <c r="C251" s="114" t="s">
        <v>117</v>
      </c>
      <c r="D251" s="44">
        <v>4732768</v>
      </c>
    </row>
    <row r="252" spans="1:4" s="63" customFormat="1" ht="12" x14ac:dyDescent="0.2">
      <c r="A252" s="82"/>
      <c r="B252" s="82"/>
      <c r="C252" s="119" t="s">
        <v>237</v>
      </c>
      <c r="D252" s="47">
        <v>2717524</v>
      </c>
    </row>
    <row r="253" spans="1:4" x14ac:dyDescent="0.2">
      <c r="A253" s="82"/>
      <c r="B253" s="82"/>
      <c r="C253" s="119" t="s">
        <v>146</v>
      </c>
      <c r="D253" s="47">
        <v>2015244</v>
      </c>
    </row>
    <row r="254" spans="1:4" s="14" customFormat="1" ht="11.25" x14ac:dyDescent="0.2">
      <c r="A254" s="77"/>
      <c r="B254" s="77"/>
      <c r="C254" s="123"/>
      <c r="D254" s="15"/>
    </row>
    <row r="255" spans="1:4" s="52" customFormat="1" ht="11.25" x14ac:dyDescent="0.2">
      <c r="A255" s="77"/>
      <c r="B255" s="77"/>
      <c r="C255" s="123"/>
      <c r="D255" s="53"/>
    </row>
    <row r="256" spans="1:4" s="52" customFormat="1" ht="11.25" x14ac:dyDescent="0.2">
      <c r="A256" s="77"/>
      <c r="B256" s="77"/>
      <c r="C256" s="123"/>
      <c r="D256" s="53"/>
    </row>
    <row r="257" spans="1:4" ht="15.75" x14ac:dyDescent="0.25">
      <c r="A257" s="70" t="s">
        <v>71</v>
      </c>
      <c r="B257" s="91" t="s">
        <v>92</v>
      </c>
      <c r="C257" s="112" t="s">
        <v>260</v>
      </c>
      <c r="D257" s="34"/>
    </row>
    <row r="258" spans="1:4" ht="15.75" x14ac:dyDescent="0.25">
      <c r="A258" s="188" t="s">
        <v>399</v>
      </c>
      <c r="B258" s="188"/>
      <c r="C258" s="112" t="s">
        <v>261</v>
      </c>
      <c r="D258" s="34"/>
    </row>
    <row r="259" spans="1:4" s="52" customFormat="1" ht="11.25" x14ac:dyDescent="0.2">
      <c r="A259" s="93"/>
      <c r="B259" s="93"/>
      <c r="C259" s="160"/>
      <c r="D259" s="53"/>
    </row>
    <row r="260" spans="1:4" ht="14.25" x14ac:dyDescent="0.2">
      <c r="A260" s="62"/>
      <c r="B260" s="62"/>
      <c r="C260" s="106" t="s">
        <v>61</v>
      </c>
      <c r="D260" s="36">
        <f>D261</f>
        <v>597515</v>
      </c>
    </row>
    <row r="261" spans="1:4" x14ac:dyDescent="0.2">
      <c r="A261" s="80"/>
      <c r="B261" s="80"/>
      <c r="C261" s="102" t="s">
        <v>191</v>
      </c>
      <c r="D261" s="44">
        <v>597515</v>
      </c>
    </row>
    <row r="262" spans="1:4" ht="14.25" x14ac:dyDescent="0.2">
      <c r="A262" s="62"/>
      <c r="B262" s="62"/>
      <c r="C262" s="106" t="s">
        <v>3</v>
      </c>
      <c r="D262" s="36">
        <f t="shared" ref="D262:D263" si="3">D263</f>
        <v>597515</v>
      </c>
    </row>
    <row r="263" spans="1:4" s="16" customFormat="1" ht="15" x14ac:dyDescent="0.25">
      <c r="A263" s="25"/>
      <c r="B263" s="25"/>
      <c r="C263" s="108" t="s">
        <v>2</v>
      </c>
      <c r="D263" s="12">
        <f t="shared" si="3"/>
        <v>597515</v>
      </c>
    </row>
    <row r="264" spans="1:4" x14ac:dyDescent="0.2">
      <c r="A264" s="80"/>
      <c r="B264" s="80"/>
      <c r="C264" s="102" t="s">
        <v>5</v>
      </c>
      <c r="D264" s="44">
        <v>597515</v>
      </c>
    </row>
    <row r="265" spans="1:4" x14ac:dyDescent="0.2">
      <c r="A265" s="80"/>
      <c r="B265" s="80"/>
      <c r="C265" s="114" t="s">
        <v>114</v>
      </c>
      <c r="D265" s="44">
        <v>140000</v>
      </c>
    </row>
    <row r="266" spans="1:4" s="14" customFormat="1" ht="11.25" x14ac:dyDescent="0.2">
      <c r="A266" s="77"/>
      <c r="B266" s="77"/>
      <c r="C266" s="113"/>
      <c r="D266" s="15"/>
    </row>
    <row r="267" spans="1:4" s="52" customFormat="1" ht="11.25" x14ac:dyDescent="0.2">
      <c r="A267" s="77"/>
      <c r="B267" s="77"/>
      <c r="C267" s="113"/>
      <c r="D267" s="53"/>
    </row>
    <row r="268" spans="1:4" s="52" customFormat="1" ht="11.25" x14ac:dyDescent="0.2">
      <c r="A268" s="77"/>
      <c r="B268" s="77"/>
      <c r="C268" s="113"/>
      <c r="D268" s="53"/>
    </row>
    <row r="269" spans="1:4" s="45" customFormat="1" ht="15.75" x14ac:dyDescent="0.25">
      <c r="A269" s="70" t="s">
        <v>231</v>
      </c>
      <c r="B269" s="91" t="s">
        <v>88</v>
      </c>
      <c r="C269" s="112" t="s">
        <v>429</v>
      </c>
      <c r="D269" s="79"/>
    </row>
    <row r="270" spans="1:4" s="45" customFormat="1" ht="15.75" x14ac:dyDescent="0.25">
      <c r="A270" s="188" t="s">
        <v>413</v>
      </c>
      <c r="B270" s="188"/>
      <c r="C270" s="125" t="s">
        <v>430</v>
      </c>
      <c r="D270" s="79"/>
    </row>
    <row r="271" spans="1:4" s="52" customFormat="1" ht="11.25" x14ac:dyDescent="0.2">
      <c r="A271" s="93"/>
      <c r="B271" s="93"/>
      <c r="C271" s="160"/>
      <c r="D271" s="161"/>
    </row>
    <row r="272" spans="1:4" s="45" customFormat="1" ht="14.25" x14ac:dyDescent="0.2">
      <c r="A272" s="62"/>
      <c r="B272" s="62"/>
      <c r="C272" s="106" t="s">
        <v>61</v>
      </c>
      <c r="D272" s="36">
        <f>D273</f>
        <v>307060</v>
      </c>
    </row>
    <row r="273" spans="1:4" s="45" customFormat="1" x14ac:dyDescent="0.2">
      <c r="A273" s="80"/>
      <c r="B273" s="66"/>
      <c r="C273" s="124" t="s">
        <v>365</v>
      </c>
      <c r="D273" s="44">
        <v>307060</v>
      </c>
    </row>
    <row r="274" spans="1:4" s="45" customFormat="1" ht="14.25" x14ac:dyDescent="0.2">
      <c r="A274" s="62"/>
      <c r="B274" s="62"/>
      <c r="C274" s="106" t="s">
        <v>3</v>
      </c>
      <c r="D274" s="36">
        <f t="shared" ref="D274:D275" si="4">D275</f>
        <v>307060</v>
      </c>
    </row>
    <row r="275" spans="1:4" s="45" customFormat="1" ht="15" x14ac:dyDescent="0.25">
      <c r="A275" s="25"/>
      <c r="B275" s="25"/>
      <c r="C275" s="108" t="s">
        <v>2</v>
      </c>
      <c r="D275" s="12">
        <f t="shared" si="4"/>
        <v>307060</v>
      </c>
    </row>
    <row r="276" spans="1:4" x14ac:dyDescent="0.2">
      <c r="A276" s="80"/>
      <c r="B276" s="66"/>
      <c r="C276" s="102" t="s">
        <v>83</v>
      </c>
      <c r="D276" s="44">
        <v>307060</v>
      </c>
    </row>
    <row r="277" spans="1:4" s="14" customFormat="1" ht="11.25" x14ac:dyDescent="0.2">
      <c r="A277" s="77"/>
      <c r="B277" s="77"/>
      <c r="C277" s="113"/>
      <c r="D277" s="15"/>
    </row>
    <row r="278" spans="1:4" s="52" customFormat="1" ht="11.25" x14ac:dyDescent="0.2">
      <c r="A278" s="77"/>
      <c r="B278" s="77"/>
      <c r="C278" s="113"/>
      <c r="D278" s="53"/>
    </row>
    <row r="279" spans="1:4" s="52" customFormat="1" ht="11.25" x14ac:dyDescent="0.2">
      <c r="A279" s="77"/>
      <c r="B279" s="77"/>
      <c r="C279" s="113"/>
      <c r="D279" s="53"/>
    </row>
    <row r="280" spans="1:4" s="2" customFormat="1" ht="15.75" x14ac:dyDescent="0.25">
      <c r="A280" s="70" t="s">
        <v>57</v>
      </c>
      <c r="B280" s="91" t="s">
        <v>90</v>
      </c>
      <c r="C280" s="112" t="s">
        <v>8</v>
      </c>
      <c r="D280" s="79"/>
    </row>
    <row r="281" spans="1:4" s="167" customFormat="1" ht="15.75" x14ac:dyDescent="0.25">
      <c r="A281" s="188" t="s">
        <v>372</v>
      </c>
      <c r="B281" s="188"/>
      <c r="C281" s="160"/>
      <c r="D281" s="161"/>
    </row>
    <row r="282" spans="1:4" s="4" customFormat="1" ht="14.25" x14ac:dyDescent="0.2">
      <c r="C282" s="106" t="s">
        <v>61</v>
      </c>
      <c r="D282" s="36">
        <f>D283</f>
        <v>314986</v>
      </c>
    </row>
    <row r="283" spans="1:4" x14ac:dyDescent="0.2">
      <c r="A283" s="80"/>
      <c r="B283" s="66"/>
      <c r="C283" s="124" t="s">
        <v>365</v>
      </c>
      <c r="D283" s="44">
        <v>314986</v>
      </c>
    </row>
    <row r="284" spans="1:4" s="4" customFormat="1" ht="14.25" x14ac:dyDescent="0.2">
      <c r="A284" s="62"/>
      <c r="B284" s="62"/>
      <c r="C284" s="106" t="s">
        <v>3</v>
      </c>
      <c r="D284" s="36">
        <f>D285</f>
        <v>314986</v>
      </c>
    </row>
    <row r="285" spans="1:4" s="16" customFormat="1" ht="15" x14ac:dyDescent="0.25">
      <c r="A285" s="25"/>
      <c r="B285" s="25"/>
      <c r="C285" s="108" t="s">
        <v>2</v>
      </c>
      <c r="D285" s="12">
        <f>D286+D289</f>
        <v>314986</v>
      </c>
    </row>
    <row r="286" spans="1:4" x14ac:dyDescent="0.2">
      <c r="A286" s="80"/>
      <c r="B286" s="80"/>
      <c r="C286" s="102" t="s">
        <v>5</v>
      </c>
      <c r="D286" s="44">
        <v>309186</v>
      </c>
    </row>
    <row r="287" spans="1:4" x14ac:dyDescent="0.2">
      <c r="A287" s="80"/>
      <c r="B287" s="80"/>
      <c r="C287" s="114" t="s">
        <v>114</v>
      </c>
      <c r="D287" s="44">
        <v>4122</v>
      </c>
    </row>
    <row r="288" spans="1:4" x14ac:dyDescent="0.2">
      <c r="A288" s="80"/>
      <c r="B288" s="80"/>
      <c r="C288" s="115" t="s">
        <v>117</v>
      </c>
      <c r="D288" s="44">
        <v>3298</v>
      </c>
    </row>
    <row r="289" spans="1:4" x14ac:dyDescent="0.2">
      <c r="A289" s="80"/>
      <c r="B289" s="66"/>
      <c r="C289" s="121" t="s">
        <v>86</v>
      </c>
      <c r="D289" s="44">
        <v>5800</v>
      </c>
    </row>
    <row r="290" spans="1:4" s="14" customFormat="1" ht="11.25" x14ac:dyDescent="0.2">
      <c r="A290" s="77"/>
      <c r="B290" s="92"/>
      <c r="C290" s="113"/>
      <c r="D290" s="15"/>
    </row>
    <row r="291" spans="1:4" s="52" customFormat="1" ht="11.25" x14ac:dyDescent="0.2">
      <c r="A291" s="77"/>
      <c r="B291" s="92"/>
      <c r="C291" s="113"/>
      <c r="D291" s="53"/>
    </row>
    <row r="292" spans="1:4" s="52" customFormat="1" ht="11.25" x14ac:dyDescent="0.2">
      <c r="A292" s="77"/>
      <c r="B292" s="92"/>
      <c r="C292" s="113"/>
      <c r="D292" s="53"/>
    </row>
    <row r="293" spans="1:4" s="52" customFormat="1" ht="11.25" x14ac:dyDescent="0.2">
      <c r="A293" s="77"/>
      <c r="B293" s="92"/>
      <c r="C293" s="113"/>
      <c r="D293" s="53"/>
    </row>
    <row r="294" spans="1:4" s="52" customFormat="1" ht="11.25" x14ac:dyDescent="0.2">
      <c r="A294" s="77"/>
      <c r="B294" s="92"/>
      <c r="C294" s="113"/>
      <c r="D294" s="53"/>
    </row>
    <row r="295" spans="1:4" s="45" customFormat="1" ht="15.75" x14ac:dyDescent="0.25">
      <c r="A295" s="70" t="s">
        <v>138</v>
      </c>
      <c r="B295" s="91" t="s">
        <v>45</v>
      </c>
      <c r="C295" s="112" t="s">
        <v>10</v>
      </c>
      <c r="D295" s="79"/>
    </row>
    <row r="296" spans="1:4" s="52" customFormat="1" ht="15.75" x14ac:dyDescent="0.25">
      <c r="A296" s="188" t="s">
        <v>379</v>
      </c>
      <c r="B296" s="188"/>
      <c r="C296" s="160"/>
      <c r="D296" s="161"/>
    </row>
    <row r="297" spans="1:4" s="45" customFormat="1" ht="14.25" x14ac:dyDescent="0.2">
      <c r="C297" s="106" t="s">
        <v>61</v>
      </c>
      <c r="D297" s="36">
        <f>D298+D299</f>
        <v>4474286</v>
      </c>
    </row>
    <row r="298" spans="1:4" s="45" customFormat="1" x14ac:dyDescent="0.2">
      <c r="A298" s="80"/>
      <c r="B298" s="80"/>
      <c r="C298" s="124" t="s">
        <v>365</v>
      </c>
      <c r="D298" s="44">
        <v>4444619</v>
      </c>
    </row>
    <row r="299" spans="1:4" s="45" customFormat="1" x14ac:dyDescent="0.2">
      <c r="A299" s="80"/>
      <c r="B299" s="80"/>
      <c r="C299" s="102" t="s">
        <v>115</v>
      </c>
      <c r="D299" s="44">
        <v>29667</v>
      </c>
    </row>
    <row r="300" spans="1:4" s="45" customFormat="1" ht="14.25" x14ac:dyDescent="0.2">
      <c r="A300" s="62"/>
      <c r="B300" s="62"/>
      <c r="C300" s="106" t="s">
        <v>3</v>
      </c>
      <c r="D300" s="36">
        <f>D301+D305</f>
        <v>4474286</v>
      </c>
    </row>
    <row r="301" spans="1:4" s="45" customFormat="1" ht="15" x14ac:dyDescent="0.25">
      <c r="A301" s="25"/>
      <c r="B301" s="25"/>
      <c r="C301" s="108" t="s">
        <v>2</v>
      </c>
      <c r="D301" s="12">
        <f>D302</f>
        <v>4289597</v>
      </c>
    </row>
    <row r="302" spans="1:4" s="45" customFormat="1" x14ac:dyDescent="0.2">
      <c r="A302" s="80"/>
      <c r="B302" s="80"/>
      <c r="C302" s="102" t="s">
        <v>5</v>
      </c>
      <c r="D302" s="44">
        <v>4289597</v>
      </c>
    </row>
    <row r="303" spans="1:4" s="45" customFormat="1" x14ac:dyDescent="0.2">
      <c r="A303" s="80"/>
      <c r="B303" s="80"/>
      <c r="C303" s="114" t="s">
        <v>114</v>
      </c>
      <c r="D303" s="44">
        <v>3720443</v>
      </c>
    </row>
    <row r="304" spans="1:4" s="45" customFormat="1" x14ac:dyDescent="0.2">
      <c r="A304" s="80"/>
      <c r="B304" s="80"/>
      <c r="C304" s="115" t="s">
        <v>117</v>
      </c>
      <c r="D304" s="44">
        <v>2997350</v>
      </c>
    </row>
    <row r="305" spans="1:4" s="45" customFormat="1" ht="15" x14ac:dyDescent="0.25">
      <c r="A305" s="25"/>
      <c r="B305" s="25"/>
      <c r="C305" s="108" t="s">
        <v>82</v>
      </c>
      <c r="D305" s="12">
        <v>184689</v>
      </c>
    </row>
    <row r="306" spans="1:4" s="14" customFormat="1" ht="11.25" x14ac:dyDescent="0.2">
      <c r="A306" s="77"/>
      <c r="B306" s="77"/>
      <c r="C306" s="113"/>
      <c r="D306" s="15"/>
    </row>
    <row r="307" spans="1:4" s="52" customFormat="1" ht="11.25" x14ac:dyDescent="0.2">
      <c r="A307" s="77"/>
      <c r="B307" s="77"/>
      <c r="C307" s="113"/>
      <c r="D307" s="53"/>
    </row>
    <row r="308" spans="1:4" s="52" customFormat="1" ht="11.25" x14ac:dyDescent="0.2">
      <c r="A308" s="77"/>
      <c r="B308" s="77"/>
      <c r="C308" s="113"/>
      <c r="D308" s="53"/>
    </row>
    <row r="309" spans="1:4" s="45" customFormat="1" ht="15.75" x14ac:dyDescent="0.25">
      <c r="A309" s="70" t="s">
        <v>113</v>
      </c>
      <c r="B309" s="91" t="s">
        <v>205</v>
      </c>
      <c r="C309" s="112" t="s">
        <v>167</v>
      </c>
      <c r="D309" s="79"/>
    </row>
    <row r="310" spans="1:4" s="52" customFormat="1" ht="15.75" x14ac:dyDescent="0.25">
      <c r="A310" s="188" t="s">
        <v>376</v>
      </c>
      <c r="B310" s="188"/>
      <c r="C310" s="160"/>
      <c r="D310" s="161"/>
    </row>
    <row r="311" spans="1:4" s="45" customFormat="1" ht="14.25" x14ac:dyDescent="0.2">
      <c r="B311" s="84" t="s">
        <v>206</v>
      </c>
      <c r="C311" s="106" t="s">
        <v>61</v>
      </c>
      <c r="D311" s="36">
        <f>SUM(D312:D313)</f>
        <v>3205717</v>
      </c>
    </row>
    <row r="312" spans="1:4" x14ac:dyDescent="0.2">
      <c r="A312" s="80"/>
      <c r="C312" s="124" t="s">
        <v>365</v>
      </c>
      <c r="D312" s="44">
        <v>654717</v>
      </c>
    </row>
    <row r="313" spans="1:4" s="45" customFormat="1" x14ac:dyDescent="0.2">
      <c r="A313" s="80"/>
      <c r="B313" s="80"/>
      <c r="C313" s="117" t="s">
        <v>169</v>
      </c>
      <c r="D313" s="44">
        <v>2551000</v>
      </c>
    </row>
    <row r="314" spans="1:4" s="45" customFormat="1" ht="14.25" x14ac:dyDescent="0.2">
      <c r="A314" s="62"/>
      <c r="B314" s="62"/>
      <c r="C314" s="106" t="s">
        <v>3</v>
      </c>
      <c r="D314" s="36">
        <f>D317+D315</f>
        <v>3205717</v>
      </c>
    </row>
    <row r="315" spans="1:4" s="45" customFormat="1" ht="15" x14ac:dyDescent="0.25">
      <c r="A315" s="25"/>
      <c r="B315" s="25"/>
      <c r="C315" s="108" t="s">
        <v>2</v>
      </c>
      <c r="D315" s="12">
        <f>D316</f>
        <v>2299571</v>
      </c>
    </row>
    <row r="316" spans="1:4" s="45" customFormat="1" x14ac:dyDescent="0.2">
      <c r="A316" s="80"/>
      <c r="B316" s="80"/>
      <c r="C316" s="102" t="s">
        <v>1</v>
      </c>
      <c r="D316" s="44">
        <v>2299571</v>
      </c>
    </row>
    <row r="317" spans="1:4" s="52" customFormat="1" ht="15" x14ac:dyDescent="0.25">
      <c r="A317" s="25"/>
      <c r="B317" s="25"/>
      <c r="C317" s="108" t="s">
        <v>82</v>
      </c>
      <c r="D317" s="12">
        <v>906146</v>
      </c>
    </row>
    <row r="318" spans="1:4" s="14" customFormat="1" ht="11.25" x14ac:dyDescent="0.2">
      <c r="A318" s="77"/>
      <c r="B318" s="77"/>
      <c r="C318" s="113"/>
      <c r="D318" s="15"/>
    </row>
    <row r="319" spans="1:4" s="52" customFormat="1" ht="11.25" x14ac:dyDescent="0.2">
      <c r="A319" s="77"/>
      <c r="B319" s="77"/>
      <c r="C319" s="113"/>
      <c r="D319" s="53"/>
    </row>
    <row r="320" spans="1:4" s="52" customFormat="1" ht="11.25" x14ac:dyDescent="0.2">
      <c r="A320" s="77"/>
      <c r="B320" s="77"/>
      <c r="C320" s="113"/>
      <c r="D320" s="53"/>
    </row>
    <row r="321" spans="1:4" ht="15.75" x14ac:dyDescent="0.25">
      <c r="A321" s="70" t="s">
        <v>436</v>
      </c>
      <c r="B321" s="91" t="s">
        <v>46</v>
      </c>
      <c r="C321" s="112" t="s">
        <v>11</v>
      </c>
      <c r="D321" s="79"/>
    </row>
    <row r="322" spans="1:4" s="52" customFormat="1" ht="15.75" x14ac:dyDescent="0.25">
      <c r="A322" s="188" t="s">
        <v>378</v>
      </c>
      <c r="B322" s="188"/>
      <c r="C322" s="160"/>
      <c r="D322" s="161"/>
    </row>
    <row r="323" spans="1:4" ht="14.25" x14ac:dyDescent="0.2">
      <c r="C323" s="106" t="s">
        <v>61</v>
      </c>
      <c r="D323" s="36">
        <f>SUM(D324:D326)</f>
        <v>11955204</v>
      </c>
    </row>
    <row r="324" spans="1:4" x14ac:dyDescent="0.2">
      <c r="A324" s="80"/>
      <c r="B324" s="80"/>
      <c r="C324" s="124" t="s">
        <v>365</v>
      </c>
      <c r="D324" s="44">
        <v>10155361</v>
      </c>
    </row>
    <row r="325" spans="1:4" s="45" customFormat="1" x14ac:dyDescent="0.2">
      <c r="A325" s="80"/>
      <c r="B325" s="80"/>
      <c r="C325" s="117" t="s">
        <v>169</v>
      </c>
      <c r="D325" s="44">
        <v>30000</v>
      </c>
    </row>
    <row r="326" spans="1:4" x14ac:dyDescent="0.2">
      <c r="A326" s="80"/>
      <c r="B326" s="80"/>
      <c r="C326" s="102" t="s">
        <v>115</v>
      </c>
      <c r="D326" s="44">
        <v>1769843</v>
      </c>
    </row>
    <row r="327" spans="1:4" ht="14.25" x14ac:dyDescent="0.2">
      <c r="A327" s="62"/>
      <c r="B327" s="62"/>
      <c r="C327" s="106" t="s">
        <v>3</v>
      </c>
      <c r="D327" s="36">
        <f>D328+D335</f>
        <v>11955204</v>
      </c>
    </row>
    <row r="328" spans="1:4" ht="15" x14ac:dyDescent="0.25">
      <c r="A328" s="25"/>
      <c r="B328" s="25"/>
      <c r="C328" s="108" t="s">
        <v>2</v>
      </c>
      <c r="D328" s="12">
        <f>D329+D333+D334</f>
        <v>11724773</v>
      </c>
    </row>
    <row r="329" spans="1:4" x14ac:dyDescent="0.2">
      <c r="A329" s="80"/>
      <c r="B329" s="80"/>
      <c r="C329" s="102" t="s">
        <v>5</v>
      </c>
      <c r="D329" s="44">
        <v>11470273</v>
      </c>
    </row>
    <row r="330" spans="1:4" x14ac:dyDescent="0.2">
      <c r="A330" s="80"/>
      <c r="B330" s="80"/>
      <c r="C330" s="114" t="s">
        <v>114</v>
      </c>
      <c r="D330" s="44">
        <v>6460071</v>
      </c>
    </row>
    <row r="331" spans="1:4" s="48" customFormat="1" ht="12" x14ac:dyDescent="0.2">
      <c r="A331" s="82"/>
      <c r="B331" s="82"/>
      <c r="C331" s="118" t="s">
        <v>168</v>
      </c>
      <c r="D331" s="47">
        <v>14700</v>
      </c>
    </row>
    <row r="332" spans="1:4" x14ac:dyDescent="0.2">
      <c r="A332" s="80"/>
      <c r="B332" s="80"/>
      <c r="C332" s="115" t="s">
        <v>117</v>
      </c>
      <c r="D332" s="44">
        <v>5290500</v>
      </c>
    </row>
    <row r="333" spans="1:4" x14ac:dyDescent="0.2">
      <c r="A333" s="80"/>
      <c r="B333" s="80"/>
      <c r="C333" s="121" t="s">
        <v>83</v>
      </c>
      <c r="D333" s="44">
        <v>250000</v>
      </c>
    </row>
    <row r="334" spans="1:4" s="45" customFormat="1" x14ac:dyDescent="0.2">
      <c r="A334" s="80"/>
      <c r="B334" s="80"/>
      <c r="C334" s="124" t="s">
        <v>86</v>
      </c>
      <c r="D334" s="9">
        <v>4500</v>
      </c>
    </row>
    <row r="335" spans="1:4" s="16" customFormat="1" ht="15" x14ac:dyDescent="0.25">
      <c r="A335" s="25"/>
      <c r="B335" s="25"/>
      <c r="C335" s="108" t="s">
        <v>82</v>
      </c>
      <c r="D335" s="12">
        <v>230431</v>
      </c>
    </row>
    <row r="336" spans="1:4" s="14" customFormat="1" ht="11.25" x14ac:dyDescent="0.2">
      <c r="A336" s="77"/>
      <c r="B336" s="77"/>
      <c r="C336" s="113"/>
      <c r="D336" s="15"/>
    </row>
    <row r="337" spans="1:4" s="52" customFormat="1" ht="11.25" x14ac:dyDescent="0.2">
      <c r="A337" s="77"/>
      <c r="B337" s="77"/>
      <c r="C337" s="113"/>
      <c r="D337" s="53"/>
    </row>
    <row r="338" spans="1:4" s="52" customFormat="1" ht="11.25" x14ac:dyDescent="0.2">
      <c r="A338" s="77"/>
      <c r="B338" s="77"/>
      <c r="C338" s="113"/>
      <c r="D338" s="53"/>
    </row>
    <row r="339" spans="1:4" ht="15.75" x14ac:dyDescent="0.25">
      <c r="A339" s="70" t="s">
        <v>118</v>
      </c>
      <c r="B339" s="91" t="s">
        <v>90</v>
      </c>
      <c r="C339" s="112" t="s">
        <v>325</v>
      </c>
      <c r="D339" s="79"/>
    </row>
    <row r="340" spans="1:4" ht="15.75" x14ac:dyDescent="0.25">
      <c r="A340" s="188" t="s">
        <v>372</v>
      </c>
      <c r="B340" s="188"/>
      <c r="C340" s="112" t="s">
        <v>324</v>
      </c>
      <c r="D340" s="79"/>
    </row>
    <row r="341" spans="1:4" s="52" customFormat="1" ht="11.25" x14ac:dyDescent="0.2">
      <c r="A341" s="93"/>
      <c r="B341" s="93"/>
      <c r="C341" s="160"/>
      <c r="D341" s="161"/>
    </row>
    <row r="342" spans="1:4" ht="14.25" x14ac:dyDescent="0.2">
      <c r="A342" s="62"/>
      <c r="B342" s="62"/>
      <c r="C342" s="106" t="s">
        <v>61</v>
      </c>
      <c r="D342" s="36">
        <f>D343+D344</f>
        <v>1593677</v>
      </c>
    </row>
    <row r="343" spans="1:4" s="16" customFormat="1" ht="15" x14ac:dyDescent="0.25">
      <c r="A343" s="80"/>
      <c r="B343" s="66"/>
      <c r="C343" s="124" t="s">
        <v>365</v>
      </c>
      <c r="D343" s="44">
        <v>1591457</v>
      </c>
    </row>
    <row r="344" spans="1:4" x14ac:dyDescent="0.2">
      <c r="A344" s="80"/>
      <c r="B344" s="80"/>
      <c r="C344" s="102" t="s">
        <v>115</v>
      </c>
      <c r="D344" s="44">
        <v>2220</v>
      </c>
    </row>
    <row r="345" spans="1:4" ht="14.25" x14ac:dyDescent="0.2">
      <c r="A345" s="62"/>
      <c r="B345" s="62"/>
      <c r="C345" s="106" t="s">
        <v>3</v>
      </c>
      <c r="D345" s="36">
        <f>D346</f>
        <v>1593677</v>
      </c>
    </row>
    <row r="346" spans="1:4" ht="15" x14ac:dyDescent="0.25">
      <c r="A346" s="25"/>
      <c r="B346" s="62"/>
      <c r="C346" s="108" t="s">
        <v>2</v>
      </c>
      <c r="D346" s="12">
        <f>D347</f>
        <v>1593677</v>
      </c>
    </row>
    <row r="347" spans="1:4" s="16" customFormat="1" ht="15" x14ac:dyDescent="0.25">
      <c r="A347" s="80"/>
      <c r="B347" s="66"/>
      <c r="C347" s="102" t="s">
        <v>83</v>
      </c>
      <c r="D347" s="44">
        <v>1593677</v>
      </c>
    </row>
    <row r="348" spans="1:4" s="14" customFormat="1" ht="11.25" x14ac:dyDescent="0.2">
      <c r="A348" s="77"/>
      <c r="B348" s="77"/>
      <c r="C348" s="113"/>
      <c r="D348" s="15"/>
    </row>
    <row r="349" spans="1:4" s="52" customFormat="1" ht="11.25" x14ac:dyDescent="0.2">
      <c r="A349" s="77"/>
      <c r="B349" s="77"/>
      <c r="C349" s="113"/>
      <c r="D349" s="53"/>
    </row>
    <row r="350" spans="1:4" s="52" customFormat="1" ht="11.25" x14ac:dyDescent="0.2">
      <c r="A350" s="77"/>
      <c r="B350" s="77"/>
      <c r="C350" s="113"/>
      <c r="D350" s="53"/>
    </row>
    <row r="351" spans="1:4" ht="15.75" x14ac:dyDescent="0.25">
      <c r="A351" s="70" t="s">
        <v>139</v>
      </c>
      <c r="B351" s="91" t="s">
        <v>88</v>
      </c>
      <c r="C351" s="125" t="s">
        <v>12</v>
      </c>
      <c r="D351" s="79"/>
    </row>
    <row r="352" spans="1:4" s="52" customFormat="1" ht="15.75" x14ac:dyDescent="0.25">
      <c r="A352" s="188" t="s">
        <v>375</v>
      </c>
      <c r="B352" s="188"/>
      <c r="C352" s="160"/>
      <c r="D352" s="161"/>
    </row>
    <row r="353" spans="1:4" ht="14.25" x14ac:dyDescent="0.2">
      <c r="C353" s="106" t="s">
        <v>61</v>
      </c>
      <c r="D353" s="36">
        <f>D354</f>
        <v>1991289</v>
      </c>
    </row>
    <row r="354" spans="1:4" x14ac:dyDescent="0.2">
      <c r="A354" s="80"/>
      <c r="B354" s="80"/>
      <c r="C354" s="124" t="s">
        <v>365</v>
      </c>
      <c r="D354" s="44">
        <v>1991289</v>
      </c>
    </row>
    <row r="355" spans="1:4" ht="14.25" x14ac:dyDescent="0.2">
      <c r="A355" s="62"/>
      <c r="B355" s="62"/>
      <c r="C355" s="106" t="s">
        <v>3</v>
      </c>
      <c r="D355" s="36">
        <f>D356</f>
        <v>1991289</v>
      </c>
    </row>
    <row r="356" spans="1:4" ht="15" x14ac:dyDescent="0.25">
      <c r="A356" s="25"/>
      <c r="B356" s="25"/>
      <c r="C356" s="108" t="s">
        <v>2</v>
      </c>
      <c r="D356" s="12">
        <f>D357+D360+D361</f>
        <v>1991289</v>
      </c>
    </row>
    <row r="357" spans="1:4" x14ac:dyDescent="0.2">
      <c r="A357" s="80"/>
      <c r="B357" s="80"/>
      <c r="C357" s="102" t="s">
        <v>5</v>
      </c>
      <c r="D357" s="44">
        <v>1516289</v>
      </c>
    </row>
    <row r="358" spans="1:4" x14ac:dyDescent="0.2">
      <c r="A358" s="80"/>
      <c r="B358" s="80"/>
      <c r="C358" s="114" t="s">
        <v>114</v>
      </c>
      <c r="D358" s="44">
        <v>75983</v>
      </c>
    </row>
    <row r="359" spans="1:4" x14ac:dyDescent="0.2">
      <c r="A359" s="80"/>
      <c r="B359" s="80"/>
      <c r="C359" s="115" t="s">
        <v>117</v>
      </c>
      <c r="D359" s="44">
        <v>70900</v>
      </c>
    </row>
    <row r="360" spans="1:4" x14ac:dyDescent="0.2">
      <c r="A360" s="80"/>
      <c r="B360" s="80"/>
      <c r="C360" s="121" t="s">
        <v>83</v>
      </c>
      <c r="D360" s="44">
        <v>470000</v>
      </c>
    </row>
    <row r="361" spans="1:4" x14ac:dyDescent="0.2">
      <c r="A361" s="80"/>
      <c r="B361" s="80"/>
      <c r="C361" s="102" t="s">
        <v>86</v>
      </c>
      <c r="D361" s="44">
        <v>5000</v>
      </c>
    </row>
    <row r="362" spans="1:4" s="14" customFormat="1" ht="11.25" x14ac:dyDescent="0.2">
      <c r="A362" s="77"/>
      <c r="B362" s="77"/>
      <c r="C362" s="113"/>
      <c r="D362" s="15"/>
    </row>
    <row r="363" spans="1:4" s="52" customFormat="1" ht="11.25" x14ac:dyDescent="0.2">
      <c r="A363" s="77"/>
      <c r="B363" s="77"/>
      <c r="C363" s="113"/>
      <c r="D363" s="53"/>
    </row>
    <row r="364" spans="1:4" s="52" customFormat="1" ht="11.25" x14ac:dyDescent="0.2">
      <c r="A364" s="77"/>
      <c r="B364" s="77"/>
      <c r="C364" s="113"/>
      <c r="D364" s="53"/>
    </row>
    <row r="365" spans="1:4" s="52" customFormat="1" ht="11.25" x14ac:dyDescent="0.2">
      <c r="A365" s="77"/>
      <c r="B365" s="77"/>
      <c r="C365" s="113"/>
      <c r="D365" s="53"/>
    </row>
    <row r="366" spans="1:4" s="52" customFormat="1" ht="11.25" x14ac:dyDescent="0.2">
      <c r="A366" s="77"/>
      <c r="B366" s="77"/>
      <c r="C366" s="113"/>
      <c r="D366" s="53"/>
    </row>
    <row r="367" spans="1:4" ht="15.75" x14ac:dyDescent="0.25">
      <c r="A367" s="70" t="s">
        <v>140</v>
      </c>
      <c r="B367" s="91" t="s">
        <v>88</v>
      </c>
      <c r="C367" s="112" t="s">
        <v>190</v>
      </c>
      <c r="D367" s="79"/>
    </row>
    <row r="368" spans="1:4" s="52" customFormat="1" ht="15.75" x14ac:dyDescent="0.25">
      <c r="A368" s="188" t="s">
        <v>377</v>
      </c>
      <c r="B368" s="188"/>
      <c r="C368" s="160"/>
      <c r="D368" s="161"/>
    </row>
    <row r="369" spans="1:4" ht="14.25" x14ac:dyDescent="0.2">
      <c r="C369" s="106" t="s">
        <v>61</v>
      </c>
      <c r="D369" s="36">
        <f>D370+D371</f>
        <v>2954764</v>
      </c>
    </row>
    <row r="370" spans="1:4" x14ac:dyDescent="0.2">
      <c r="A370" s="80"/>
      <c r="B370" s="80"/>
      <c r="C370" s="124" t="s">
        <v>365</v>
      </c>
      <c r="D370" s="44">
        <v>2844743</v>
      </c>
    </row>
    <row r="371" spans="1:4" x14ac:dyDescent="0.2">
      <c r="A371" s="80"/>
      <c r="B371" s="80"/>
      <c r="C371" s="117" t="s">
        <v>169</v>
      </c>
      <c r="D371" s="44">
        <v>110021</v>
      </c>
    </row>
    <row r="372" spans="1:4" ht="14.25" x14ac:dyDescent="0.2">
      <c r="A372" s="62"/>
      <c r="B372" s="62"/>
      <c r="C372" s="106" t="s">
        <v>3</v>
      </c>
      <c r="D372" s="36">
        <f>D373</f>
        <v>2954764</v>
      </c>
    </row>
    <row r="373" spans="1:4" ht="15" x14ac:dyDescent="0.25">
      <c r="A373" s="25"/>
      <c r="B373" s="25"/>
      <c r="C373" s="108" t="s">
        <v>2</v>
      </c>
      <c r="D373" s="12">
        <f>D374+D378+D379</f>
        <v>2954764</v>
      </c>
    </row>
    <row r="374" spans="1:4" x14ac:dyDescent="0.2">
      <c r="A374" s="80"/>
      <c r="B374" s="80"/>
      <c r="C374" s="102" t="s">
        <v>5</v>
      </c>
      <c r="D374" s="44">
        <v>2086150</v>
      </c>
    </row>
    <row r="375" spans="1:4" x14ac:dyDescent="0.2">
      <c r="A375" s="80"/>
      <c r="B375" s="80"/>
      <c r="C375" s="122" t="s">
        <v>114</v>
      </c>
      <c r="D375" s="44">
        <v>1321502</v>
      </c>
    </row>
    <row r="376" spans="1:4" s="48" customFormat="1" ht="12" x14ac:dyDescent="0.2">
      <c r="A376" s="82"/>
      <c r="B376" s="82"/>
      <c r="C376" s="118" t="s">
        <v>168</v>
      </c>
      <c r="D376" s="47">
        <v>107014</v>
      </c>
    </row>
    <row r="377" spans="1:4" x14ac:dyDescent="0.2">
      <c r="A377" s="80"/>
      <c r="B377" s="80"/>
      <c r="C377" s="114" t="s">
        <v>117</v>
      </c>
      <c r="D377" s="44">
        <v>1068931</v>
      </c>
    </row>
    <row r="378" spans="1:4" x14ac:dyDescent="0.2">
      <c r="A378" s="80"/>
      <c r="B378" s="80"/>
      <c r="C378" s="121" t="s">
        <v>83</v>
      </c>
      <c r="D378" s="44">
        <v>453870</v>
      </c>
    </row>
    <row r="379" spans="1:4" x14ac:dyDescent="0.2">
      <c r="A379" s="80"/>
      <c r="B379" s="80"/>
      <c r="C379" s="102" t="s">
        <v>192</v>
      </c>
      <c r="D379" s="44">
        <v>414744</v>
      </c>
    </row>
    <row r="380" spans="1:4" s="14" customFormat="1" ht="11.25" x14ac:dyDescent="0.2">
      <c r="A380" s="77"/>
      <c r="B380" s="77"/>
      <c r="C380" s="123"/>
      <c r="D380" s="15"/>
    </row>
    <row r="381" spans="1:4" s="52" customFormat="1" ht="11.25" x14ac:dyDescent="0.2">
      <c r="A381" s="77"/>
      <c r="B381" s="77"/>
      <c r="C381" s="123"/>
      <c r="D381" s="53"/>
    </row>
    <row r="382" spans="1:4" s="52" customFormat="1" ht="11.25" x14ac:dyDescent="0.2">
      <c r="A382" s="77"/>
      <c r="B382" s="77"/>
      <c r="C382" s="123"/>
      <c r="D382" s="53"/>
    </row>
    <row r="383" spans="1:4" ht="15.75" x14ac:dyDescent="0.25">
      <c r="A383" s="70" t="s">
        <v>141</v>
      </c>
      <c r="B383" s="91" t="s">
        <v>93</v>
      </c>
      <c r="C383" s="112" t="s">
        <v>13</v>
      </c>
      <c r="D383" s="79"/>
    </row>
    <row r="384" spans="1:4" s="52" customFormat="1" ht="15.75" x14ac:dyDescent="0.25">
      <c r="A384" s="188" t="s">
        <v>374</v>
      </c>
      <c r="B384" s="188"/>
      <c r="C384" s="160"/>
      <c r="D384" s="161"/>
    </row>
    <row r="385" spans="1:4" ht="14.25" x14ac:dyDescent="0.2">
      <c r="C385" s="106" t="s">
        <v>61</v>
      </c>
      <c r="D385" s="36">
        <f>SUM(D386:D388)</f>
        <v>5446362</v>
      </c>
    </row>
    <row r="386" spans="1:4" x14ac:dyDescent="0.2">
      <c r="A386" s="80"/>
      <c r="B386" s="80"/>
      <c r="C386" s="124" t="s">
        <v>365</v>
      </c>
      <c r="D386" s="44">
        <v>4810497</v>
      </c>
    </row>
    <row r="387" spans="1:4" x14ac:dyDescent="0.2">
      <c r="A387" s="80"/>
      <c r="B387" s="80"/>
      <c r="C387" s="102" t="s">
        <v>115</v>
      </c>
      <c r="D387" s="44">
        <v>600865</v>
      </c>
    </row>
    <row r="388" spans="1:4" x14ac:dyDescent="0.2">
      <c r="A388" s="80"/>
      <c r="B388" s="80"/>
      <c r="C388" s="102" t="s">
        <v>191</v>
      </c>
      <c r="D388" s="44">
        <v>35000</v>
      </c>
    </row>
    <row r="389" spans="1:4" ht="14.25" x14ac:dyDescent="0.2">
      <c r="A389" s="62"/>
      <c r="B389" s="62"/>
      <c r="C389" s="106" t="s">
        <v>3</v>
      </c>
      <c r="D389" s="36">
        <f>D390+D395</f>
        <v>5446362</v>
      </c>
    </row>
    <row r="390" spans="1:4" ht="15" x14ac:dyDescent="0.25">
      <c r="A390" s="25"/>
      <c r="B390" s="25"/>
      <c r="C390" s="108" t="s">
        <v>2</v>
      </c>
      <c r="D390" s="12">
        <f>D391</f>
        <v>5373454</v>
      </c>
    </row>
    <row r="391" spans="1:4" x14ac:dyDescent="0.2">
      <c r="A391" s="80"/>
      <c r="B391" s="80"/>
      <c r="C391" s="102" t="s">
        <v>5</v>
      </c>
      <c r="D391" s="44">
        <v>5373454</v>
      </c>
    </row>
    <row r="392" spans="1:4" x14ac:dyDescent="0.2">
      <c r="A392" s="80"/>
      <c r="B392" s="80"/>
      <c r="C392" s="114" t="s">
        <v>114</v>
      </c>
      <c r="D392" s="44">
        <v>4389931</v>
      </c>
    </row>
    <row r="393" spans="1:4" x14ac:dyDescent="0.2">
      <c r="A393" s="80"/>
      <c r="B393" s="80"/>
      <c r="C393" s="115" t="s">
        <v>117</v>
      </c>
      <c r="D393" s="44">
        <v>3550835</v>
      </c>
    </row>
    <row r="394" spans="1:4" x14ac:dyDescent="0.2">
      <c r="A394" s="82"/>
      <c r="B394" s="82"/>
      <c r="C394" s="119" t="s">
        <v>146</v>
      </c>
      <c r="D394" s="47">
        <v>1949343</v>
      </c>
    </row>
    <row r="395" spans="1:4" s="16" customFormat="1" ht="15" x14ac:dyDescent="0.25">
      <c r="A395" s="25"/>
      <c r="B395" s="25"/>
      <c r="C395" s="108" t="s">
        <v>82</v>
      </c>
      <c r="D395" s="12">
        <v>72908</v>
      </c>
    </row>
    <row r="396" spans="1:4" s="14" customFormat="1" ht="11.25" x14ac:dyDescent="0.2">
      <c r="A396" s="77"/>
      <c r="B396" s="77"/>
      <c r="C396" s="113"/>
      <c r="D396" s="15"/>
    </row>
    <row r="397" spans="1:4" s="52" customFormat="1" ht="11.25" x14ac:dyDescent="0.2">
      <c r="A397" s="77"/>
      <c r="B397" s="77"/>
      <c r="C397" s="113"/>
      <c r="D397" s="53"/>
    </row>
    <row r="398" spans="1:4" s="52" customFormat="1" ht="11.25" x14ac:dyDescent="0.2">
      <c r="A398" s="77"/>
      <c r="B398" s="77"/>
      <c r="C398" s="113"/>
      <c r="D398" s="53"/>
    </row>
    <row r="399" spans="1:4" ht="15.75" x14ac:dyDescent="0.25">
      <c r="A399" s="70" t="s">
        <v>142</v>
      </c>
      <c r="B399" s="91" t="s">
        <v>88</v>
      </c>
      <c r="C399" s="112" t="s">
        <v>326</v>
      </c>
      <c r="D399" s="79"/>
    </row>
    <row r="400" spans="1:4" s="52" customFormat="1" ht="15.75" x14ac:dyDescent="0.25">
      <c r="A400" s="188" t="s">
        <v>375</v>
      </c>
      <c r="B400" s="188"/>
      <c r="C400" s="160"/>
      <c r="D400" s="161"/>
    </row>
    <row r="401" spans="1:4" ht="14.25" x14ac:dyDescent="0.2">
      <c r="C401" s="106" t="s">
        <v>61</v>
      </c>
      <c r="D401" s="36">
        <f>SUM(D402:D402)</f>
        <v>507281</v>
      </c>
    </row>
    <row r="402" spans="1:4" x14ac:dyDescent="0.2">
      <c r="A402" s="80"/>
      <c r="B402" s="80"/>
      <c r="C402" s="124" t="s">
        <v>365</v>
      </c>
      <c r="D402" s="44">
        <v>507281</v>
      </c>
    </row>
    <row r="403" spans="1:4" ht="14.25" x14ac:dyDescent="0.2">
      <c r="A403" s="62"/>
      <c r="B403" s="62"/>
      <c r="C403" s="106" t="s">
        <v>3</v>
      </c>
      <c r="D403" s="36">
        <f>D404</f>
        <v>507281</v>
      </c>
    </row>
    <row r="404" spans="1:4" ht="15" x14ac:dyDescent="0.25">
      <c r="A404" s="25"/>
      <c r="B404" s="25"/>
      <c r="C404" s="108" t="s">
        <v>2</v>
      </c>
      <c r="D404" s="12">
        <f>D405+D408</f>
        <v>507281</v>
      </c>
    </row>
    <row r="405" spans="1:4" x14ac:dyDescent="0.2">
      <c r="A405" s="80"/>
      <c r="B405" s="80"/>
      <c r="C405" s="102" t="s">
        <v>5</v>
      </c>
      <c r="D405" s="44">
        <v>12359</v>
      </c>
    </row>
    <row r="406" spans="1:4" x14ac:dyDescent="0.2">
      <c r="A406" s="80"/>
      <c r="B406" s="80"/>
      <c r="C406" s="114" t="s">
        <v>114</v>
      </c>
      <c r="D406" s="44">
        <v>12359</v>
      </c>
    </row>
    <row r="407" spans="1:4" x14ac:dyDescent="0.2">
      <c r="A407" s="80"/>
      <c r="B407" s="80"/>
      <c r="C407" s="115" t="s">
        <v>117</v>
      </c>
      <c r="D407" s="44">
        <v>10000</v>
      </c>
    </row>
    <row r="408" spans="1:4" x14ac:dyDescent="0.2">
      <c r="A408" s="80"/>
      <c r="B408" s="80"/>
      <c r="C408" s="121" t="s">
        <v>83</v>
      </c>
      <c r="D408" s="44">
        <v>494922</v>
      </c>
    </row>
    <row r="409" spans="1:4" s="52" customFormat="1" ht="11.25" x14ac:dyDescent="0.2">
      <c r="A409" s="77"/>
      <c r="B409" s="77"/>
      <c r="C409" s="111"/>
      <c r="D409" s="53"/>
    </row>
    <row r="410" spans="1:4" s="52" customFormat="1" ht="11.25" x14ac:dyDescent="0.2">
      <c r="A410" s="77"/>
      <c r="B410" s="77"/>
      <c r="C410" s="113"/>
      <c r="D410" s="53"/>
    </row>
    <row r="411" spans="1:4" s="52" customFormat="1" ht="11.25" x14ac:dyDescent="0.2">
      <c r="A411" s="77"/>
      <c r="B411" s="77"/>
      <c r="C411" s="113"/>
      <c r="D411" s="53"/>
    </row>
    <row r="412" spans="1:4" ht="15.75" x14ac:dyDescent="0.25">
      <c r="A412" s="70" t="s">
        <v>143</v>
      </c>
      <c r="B412" s="91" t="s">
        <v>88</v>
      </c>
      <c r="C412" s="112" t="s">
        <v>223</v>
      </c>
      <c r="D412" s="79"/>
    </row>
    <row r="413" spans="1:4" s="52" customFormat="1" ht="15.75" x14ac:dyDescent="0.25">
      <c r="A413" s="188" t="s">
        <v>414</v>
      </c>
      <c r="B413" s="188"/>
      <c r="C413" s="160"/>
      <c r="D413" s="161"/>
    </row>
    <row r="414" spans="1:4" ht="14.25" x14ac:dyDescent="0.2">
      <c r="C414" s="106" t="s">
        <v>61</v>
      </c>
      <c r="D414" s="36">
        <f>D415</f>
        <v>1890009</v>
      </c>
    </row>
    <row r="415" spans="1:4" x14ac:dyDescent="0.2">
      <c r="A415" s="80"/>
      <c r="B415" s="80"/>
      <c r="C415" s="124" t="s">
        <v>365</v>
      </c>
      <c r="D415" s="44">
        <v>1890009</v>
      </c>
    </row>
    <row r="416" spans="1:4" ht="14.25" x14ac:dyDescent="0.2">
      <c r="A416" s="62"/>
      <c r="B416" s="62"/>
      <c r="C416" s="106" t="s">
        <v>3</v>
      </c>
      <c r="D416" s="36">
        <f t="shared" ref="D416:D417" si="5">D417</f>
        <v>1890009</v>
      </c>
    </row>
    <row r="417" spans="1:4" ht="15" x14ac:dyDescent="0.25">
      <c r="A417" s="25"/>
      <c r="B417" s="25"/>
      <c r="C417" s="108" t="s">
        <v>2</v>
      </c>
      <c r="D417" s="12">
        <f t="shared" si="5"/>
        <v>1890009</v>
      </c>
    </row>
    <row r="418" spans="1:4" x14ac:dyDescent="0.2">
      <c r="A418" s="80"/>
      <c r="B418" s="80"/>
      <c r="C418" s="102" t="s">
        <v>5</v>
      </c>
      <c r="D418" s="44">
        <v>1890009</v>
      </c>
    </row>
    <row r="419" spans="1:4" x14ac:dyDescent="0.2">
      <c r="A419" s="80"/>
      <c r="B419" s="80"/>
      <c r="C419" s="114" t="s">
        <v>114</v>
      </c>
      <c r="D419" s="44">
        <v>22359</v>
      </c>
    </row>
    <row r="420" spans="1:4" x14ac:dyDescent="0.2">
      <c r="A420" s="80"/>
      <c r="B420" s="80"/>
      <c r="C420" s="115" t="s">
        <v>117</v>
      </c>
      <c r="D420" s="44">
        <v>20000</v>
      </c>
    </row>
    <row r="421" spans="1:4" s="52" customFormat="1" ht="11.25" x14ac:dyDescent="0.2">
      <c r="A421" s="77"/>
      <c r="B421" s="77"/>
      <c r="C421" s="111"/>
      <c r="D421" s="53"/>
    </row>
    <row r="422" spans="1:4" s="52" customFormat="1" ht="11.25" x14ac:dyDescent="0.2">
      <c r="A422" s="77"/>
      <c r="B422" s="77"/>
      <c r="C422" s="113"/>
      <c r="D422" s="53"/>
    </row>
    <row r="423" spans="1:4" s="52" customFormat="1" ht="11.25" x14ac:dyDescent="0.2">
      <c r="A423" s="77"/>
      <c r="B423" s="77"/>
      <c r="C423" s="113"/>
      <c r="D423" s="53"/>
    </row>
    <row r="424" spans="1:4" ht="15.75" x14ac:dyDescent="0.25">
      <c r="A424" s="70" t="s">
        <v>144</v>
      </c>
      <c r="B424" s="91" t="s">
        <v>88</v>
      </c>
      <c r="C424" s="112" t="s">
        <v>84</v>
      </c>
      <c r="D424" s="79"/>
    </row>
    <row r="425" spans="1:4" s="52" customFormat="1" ht="15.75" x14ac:dyDescent="0.25">
      <c r="A425" s="188" t="s">
        <v>375</v>
      </c>
      <c r="B425" s="188"/>
      <c r="C425" s="160"/>
      <c r="D425" s="161"/>
    </row>
    <row r="426" spans="1:4" ht="14.25" x14ac:dyDescent="0.2">
      <c r="C426" s="106" t="s">
        <v>61</v>
      </c>
      <c r="D426" s="36">
        <f>D427</f>
        <v>605933</v>
      </c>
    </row>
    <row r="427" spans="1:4" x14ac:dyDescent="0.2">
      <c r="A427" s="80"/>
      <c r="B427" s="80"/>
      <c r="C427" s="124" t="s">
        <v>365</v>
      </c>
      <c r="D427" s="44">
        <v>605933</v>
      </c>
    </row>
    <row r="428" spans="1:4" ht="14.25" x14ac:dyDescent="0.2">
      <c r="A428" s="62"/>
      <c r="B428" s="62"/>
      <c r="C428" s="106" t="s">
        <v>3</v>
      </c>
      <c r="D428" s="36">
        <f>D429</f>
        <v>605933</v>
      </c>
    </row>
    <row r="429" spans="1:4" ht="15" x14ac:dyDescent="0.25">
      <c r="A429" s="25"/>
      <c r="B429" s="25"/>
      <c r="C429" s="108" t="s">
        <v>2</v>
      </c>
      <c r="D429" s="12">
        <f>D430</f>
        <v>605933</v>
      </c>
    </row>
    <row r="430" spans="1:4" x14ac:dyDescent="0.2">
      <c r="A430" s="80"/>
      <c r="B430" s="80"/>
      <c r="C430" s="121" t="s">
        <v>83</v>
      </c>
      <c r="D430" s="44">
        <v>605933</v>
      </c>
    </row>
    <row r="431" spans="1:4" s="52" customFormat="1" ht="11.25" x14ac:dyDescent="0.2">
      <c r="A431" s="77"/>
      <c r="B431" s="77"/>
      <c r="C431" s="111"/>
      <c r="D431" s="53"/>
    </row>
    <row r="432" spans="1:4" s="52" customFormat="1" ht="11.25" x14ac:dyDescent="0.2">
      <c r="A432" s="77"/>
      <c r="B432" s="77"/>
      <c r="C432" s="113"/>
      <c r="D432" s="53"/>
    </row>
    <row r="433" spans="1:4" s="52" customFormat="1" ht="11.25" x14ac:dyDescent="0.2">
      <c r="A433" s="77"/>
      <c r="B433" s="77"/>
      <c r="C433" s="113"/>
      <c r="D433" s="53"/>
    </row>
    <row r="434" spans="1:4" s="52" customFormat="1" ht="11.25" x14ac:dyDescent="0.2">
      <c r="A434" s="77"/>
      <c r="B434" s="77"/>
      <c r="C434" s="113"/>
      <c r="D434" s="53"/>
    </row>
    <row r="435" spans="1:4" s="52" customFormat="1" ht="11.25" x14ac:dyDescent="0.2">
      <c r="A435" s="77"/>
      <c r="B435" s="77"/>
      <c r="C435" s="113"/>
      <c r="D435" s="53"/>
    </row>
    <row r="436" spans="1:4" s="52" customFormat="1" ht="11.25" x14ac:dyDescent="0.2">
      <c r="A436" s="77"/>
      <c r="B436" s="77"/>
      <c r="C436" s="113"/>
      <c r="D436" s="53"/>
    </row>
    <row r="437" spans="1:4" s="52" customFormat="1" ht="11.25" x14ac:dyDescent="0.2">
      <c r="A437" s="77"/>
      <c r="B437" s="77"/>
      <c r="C437" s="113"/>
      <c r="D437" s="53"/>
    </row>
    <row r="438" spans="1:4" s="52" customFormat="1" ht="11.25" x14ac:dyDescent="0.2">
      <c r="A438" s="77"/>
      <c r="B438" s="77"/>
      <c r="C438" s="113"/>
      <c r="D438" s="53"/>
    </row>
    <row r="439" spans="1:4" s="52" customFormat="1" ht="11.25" x14ac:dyDescent="0.2">
      <c r="A439" s="77"/>
      <c r="B439" s="77"/>
      <c r="C439" s="113"/>
      <c r="D439" s="53"/>
    </row>
    <row r="440" spans="1:4" ht="15.75" x14ac:dyDescent="0.25">
      <c r="A440" s="70" t="s">
        <v>145</v>
      </c>
      <c r="B440" s="91" t="s">
        <v>93</v>
      </c>
      <c r="C440" s="75" t="s">
        <v>342</v>
      </c>
      <c r="D440" s="79"/>
    </row>
    <row r="441" spans="1:4" ht="15.75" x14ac:dyDescent="0.25">
      <c r="A441" s="188" t="s">
        <v>374</v>
      </c>
      <c r="B441" s="188"/>
      <c r="C441" s="75" t="s">
        <v>438</v>
      </c>
      <c r="D441" s="79"/>
    </row>
    <row r="442" spans="1:4" ht="15.75" x14ac:dyDescent="0.25">
      <c r="A442" s="70"/>
      <c r="B442" s="91"/>
      <c r="C442" s="75" t="s">
        <v>343</v>
      </c>
      <c r="D442" s="79"/>
    </row>
    <row r="443" spans="1:4" ht="15.75" x14ac:dyDescent="0.25">
      <c r="A443" s="70"/>
      <c r="B443" s="91"/>
      <c r="C443" s="75" t="s">
        <v>344</v>
      </c>
      <c r="D443" s="79"/>
    </row>
    <row r="444" spans="1:4" s="166" customFormat="1" ht="11.25" x14ac:dyDescent="0.2">
      <c r="A444" s="162"/>
      <c r="B444" s="163"/>
      <c r="C444" s="164"/>
      <c r="D444" s="165"/>
    </row>
    <row r="445" spans="1:4" ht="14.25" x14ac:dyDescent="0.2">
      <c r="A445" s="62"/>
      <c r="B445" s="62"/>
      <c r="C445" s="106" t="s">
        <v>61</v>
      </c>
      <c r="D445" s="36">
        <f>D447+D446</f>
        <v>4275630</v>
      </c>
    </row>
    <row r="446" spans="1:4" x14ac:dyDescent="0.2">
      <c r="A446" s="80"/>
      <c r="B446" s="80"/>
      <c r="C446" s="124" t="s">
        <v>365</v>
      </c>
      <c r="D446" s="44">
        <v>482134</v>
      </c>
    </row>
    <row r="447" spans="1:4" x14ac:dyDescent="0.2">
      <c r="A447" s="80"/>
      <c r="B447" s="80"/>
      <c r="C447" s="117" t="s">
        <v>169</v>
      </c>
      <c r="D447" s="44">
        <v>3793496</v>
      </c>
    </row>
    <row r="448" spans="1:4" ht="14.25" x14ac:dyDescent="0.2">
      <c r="A448" s="62"/>
      <c r="B448" s="62"/>
      <c r="C448" s="106" t="s">
        <v>3</v>
      </c>
      <c r="D448" s="36">
        <f t="shared" ref="D448:D449" si="6">D449</f>
        <v>4275630</v>
      </c>
    </row>
    <row r="449" spans="1:4" ht="15" x14ac:dyDescent="0.25">
      <c r="A449" s="25"/>
      <c r="B449" s="25"/>
      <c r="C449" s="108" t="s">
        <v>2</v>
      </c>
      <c r="D449" s="12">
        <f t="shared" si="6"/>
        <v>4275630</v>
      </c>
    </row>
    <row r="450" spans="1:4" x14ac:dyDescent="0.2">
      <c r="A450" s="80"/>
      <c r="B450" s="80"/>
      <c r="C450" s="102" t="s">
        <v>5</v>
      </c>
      <c r="D450" s="44">
        <v>4275630</v>
      </c>
    </row>
    <row r="451" spans="1:4" x14ac:dyDescent="0.2">
      <c r="A451" s="80"/>
      <c r="B451" s="80"/>
      <c r="C451" s="114" t="s">
        <v>114</v>
      </c>
      <c r="D451" s="44">
        <v>4275630</v>
      </c>
    </row>
    <row r="452" spans="1:4" s="48" customFormat="1" ht="12" x14ac:dyDescent="0.2">
      <c r="A452" s="82"/>
      <c r="B452" s="82"/>
      <c r="C452" s="118" t="s">
        <v>168</v>
      </c>
      <c r="D452" s="47">
        <v>3793496</v>
      </c>
    </row>
    <row r="453" spans="1:4" x14ac:dyDescent="0.2">
      <c r="A453" s="80"/>
      <c r="B453" s="80"/>
      <c r="C453" s="114" t="s">
        <v>117</v>
      </c>
      <c r="D453" s="44">
        <v>3510513</v>
      </c>
    </row>
    <row r="454" spans="1:4" x14ac:dyDescent="0.2">
      <c r="A454" s="82"/>
      <c r="B454" s="82"/>
      <c r="C454" s="119" t="s">
        <v>237</v>
      </c>
      <c r="D454" s="47">
        <v>3126463</v>
      </c>
    </row>
    <row r="455" spans="1:4" x14ac:dyDescent="0.2">
      <c r="A455" s="82"/>
      <c r="B455" s="82"/>
      <c r="C455" s="119" t="s">
        <v>146</v>
      </c>
      <c r="D455" s="47">
        <v>384050</v>
      </c>
    </row>
    <row r="456" spans="1:4" s="52" customFormat="1" ht="11.25" x14ac:dyDescent="0.2">
      <c r="A456" s="93"/>
      <c r="B456" s="93"/>
      <c r="C456" s="126"/>
      <c r="D456" s="94"/>
    </row>
    <row r="457" spans="1:4" s="52" customFormat="1" ht="11.25" x14ac:dyDescent="0.2">
      <c r="A457" s="93"/>
      <c r="B457" s="93"/>
      <c r="C457" s="126"/>
      <c r="D457" s="135"/>
    </row>
    <row r="458" spans="1:4" ht="15.75" x14ac:dyDescent="0.25">
      <c r="A458" s="70" t="s">
        <v>155</v>
      </c>
      <c r="B458" s="91" t="s">
        <v>93</v>
      </c>
      <c r="C458" s="112" t="s">
        <v>341</v>
      </c>
      <c r="D458" s="79"/>
    </row>
    <row r="459" spans="1:4" ht="15.75" x14ac:dyDescent="0.25">
      <c r="A459" s="188" t="s">
        <v>415</v>
      </c>
      <c r="B459" s="188"/>
      <c r="C459" s="112" t="s">
        <v>340</v>
      </c>
      <c r="D459" s="79"/>
    </row>
    <row r="460" spans="1:4" s="166" customFormat="1" ht="11.25" x14ac:dyDescent="0.2">
      <c r="A460" s="162"/>
      <c r="B460" s="162"/>
      <c r="C460" s="168"/>
      <c r="D460" s="169"/>
    </row>
    <row r="461" spans="1:4" ht="14.25" x14ac:dyDescent="0.2">
      <c r="A461" s="62"/>
      <c r="B461" s="62"/>
      <c r="C461" s="106" t="s">
        <v>61</v>
      </c>
      <c r="D461" s="36">
        <f>D462</f>
        <v>872525</v>
      </c>
    </row>
    <row r="462" spans="1:4" x14ac:dyDescent="0.2">
      <c r="A462" s="80"/>
      <c r="B462" s="80"/>
      <c r="C462" s="124" t="s">
        <v>365</v>
      </c>
      <c r="D462" s="44">
        <v>872525</v>
      </c>
    </row>
    <row r="463" spans="1:4" ht="14.25" x14ac:dyDescent="0.2">
      <c r="A463" s="62"/>
      <c r="B463" s="62"/>
      <c r="C463" s="106" t="s">
        <v>3</v>
      </c>
      <c r="D463" s="36">
        <f t="shared" ref="D463:D464" si="7">D464</f>
        <v>872525</v>
      </c>
    </row>
    <row r="464" spans="1:4" ht="15" x14ac:dyDescent="0.25">
      <c r="A464" s="25"/>
      <c r="B464" s="25"/>
      <c r="C464" s="108" t="s">
        <v>2</v>
      </c>
      <c r="D464" s="12">
        <f t="shared" si="7"/>
        <v>872525</v>
      </c>
    </row>
    <row r="465" spans="1:4" x14ac:dyDescent="0.2">
      <c r="A465" s="80"/>
      <c r="B465" s="80"/>
      <c r="C465" s="102" t="s">
        <v>5</v>
      </c>
      <c r="D465" s="44">
        <v>872525</v>
      </c>
    </row>
    <row r="466" spans="1:4" x14ac:dyDescent="0.2">
      <c r="A466" s="80"/>
      <c r="B466" s="80"/>
      <c r="C466" s="114" t="s">
        <v>114</v>
      </c>
      <c r="D466" s="44">
        <v>872525</v>
      </c>
    </row>
    <row r="467" spans="1:4" s="45" customFormat="1" x14ac:dyDescent="0.2">
      <c r="A467" s="80"/>
      <c r="B467" s="80"/>
      <c r="C467" s="122"/>
      <c r="D467" s="44"/>
    </row>
    <row r="468" spans="1:4" s="45" customFormat="1" x14ac:dyDescent="0.2">
      <c r="A468" s="80"/>
      <c r="B468" s="80"/>
      <c r="C468" s="122"/>
      <c r="D468" s="44"/>
    </row>
    <row r="469" spans="1:4" s="45" customFormat="1" x14ac:dyDescent="0.2">
      <c r="A469" s="80"/>
      <c r="B469" s="80"/>
      <c r="C469" s="122"/>
      <c r="D469" s="44"/>
    </row>
    <row r="470" spans="1:4" s="45" customFormat="1" x14ac:dyDescent="0.2">
      <c r="A470" s="80"/>
      <c r="B470" s="80"/>
      <c r="C470" s="122"/>
      <c r="D470" s="44"/>
    </row>
    <row r="471" spans="1:4" s="18" customFormat="1" ht="18.75" x14ac:dyDescent="0.3">
      <c r="A471" s="140"/>
      <c r="B471" s="140"/>
      <c r="C471" s="128" t="s">
        <v>291</v>
      </c>
      <c r="D471" s="3"/>
    </row>
    <row r="472" spans="1:4" s="18" customFormat="1" ht="18.75" x14ac:dyDescent="0.3">
      <c r="A472" s="140"/>
      <c r="B472" s="140"/>
      <c r="C472" s="128" t="s">
        <v>292</v>
      </c>
      <c r="D472" s="79"/>
    </row>
    <row r="473" spans="1:4" s="14" customFormat="1" ht="11.25" x14ac:dyDescent="0.2">
      <c r="A473" s="77"/>
      <c r="B473" s="77"/>
      <c r="C473" s="113"/>
      <c r="D473" s="15"/>
    </row>
    <row r="474" spans="1:4" s="2" customFormat="1" ht="15.75" x14ac:dyDescent="0.25">
      <c r="A474" s="70"/>
      <c r="B474" s="70"/>
      <c r="C474" s="112" t="s">
        <v>61</v>
      </c>
      <c r="D474" s="3">
        <f>SUM(D475:D478)</f>
        <v>166205483</v>
      </c>
    </row>
    <row r="475" spans="1:4" x14ac:dyDescent="0.2">
      <c r="A475" s="80"/>
      <c r="B475" s="80"/>
      <c r="C475" s="124" t="s">
        <v>365</v>
      </c>
      <c r="D475" s="9">
        <f>D496+D515+D527+D556+D572+D588+D603+D613+D630+D640+D672+D683+D693+D662+D539</f>
        <v>124523415</v>
      </c>
    </row>
    <row r="476" spans="1:4" s="45" customFormat="1" x14ac:dyDescent="0.2">
      <c r="A476" s="80"/>
      <c r="B476" s="80"/>
      <c r="C476" s="117" t="s">
        <v>169</v>
      </c>
      <c r="D476" s="44">
        <f>D589+D614+D641+D540+D516+D528+D684</f>
        <v>38922698</v>
      </c>
    </row>
    <row r="477" spans="1:4" x14ac:dyDescent="0.2">
      <c r="A477" s="80"/>
      <c r="B477" s="80"/>
      <c r="C477" s="102" t="s">
        <v>115</v>
      </c>
      <c r="D477" s="9">
        <f>D590+D615+D642+D497+D557+D673</f>
        <v>2748293</v>
      </c>
    </row>
    <row r="478" spans="1:4" x14ac:dyDescent="0.2">
      <c r="A478" s="80"/>
      <c r="B478" s="80"/>
      <c r="C478" s="102" t="s">
        <v>191</v>
      </c>
      <c r="D478" s="9">
        <f>D558</f>
        <v>11077</v>
      </c>
    </row>
    <row r="479" spans="1:4" s="2" customFormat="1" ht="15.75" x14ac:dyDescent="0.25">
      <c r="A479" s="70"/>
      <c r="B479" s="70"/>
      <c r="C479" s="112" t="s">
        <v>3</v>
      </c>
      <c r="D479" s="3">
        <f>D480+D488</f>
        <v>166205483</v>
      </c>
    </row>
    <row r="480" spans="1:4" s="16" customFormat="1" ht="15" x14ac:dyDescent="0.25">
      <c r="A480" s="25"/>
      <c r="B480" s="25"/>
      <c r="C480" s="108" t="s">
        <v>2</v>
      </c>
      <c r="D480" s="35">
        <f>D481+D487+D486</f>
        <v>165542749</v>
      </c>
    </row>
    <row r="481" spans="1:4" x14ac:dyDescent="0.2">
      <c r="A481" s="80"/>
      <c r="B481" s="80"/>
      <c r="C481" s="102" t="s">
        <v>5</v>
      </c>
      <c r="D481" s="9">
        <f>D500+D561+D593+D618+D645+D676+D665+D543</f>
        <v>51617198</v>
      </c>
    </row>
    <row r="482" spans="1:4" x14ac:dyDescent="0.2">
      <c r="A482" s="80"/>
      <c r="B482" s="80"/>
      <c r="C482" s="114" t="s">
        <v>114</v>
      </c>
      <c r="D482" s="9">
        <f>D501+D562+D594+D619+D646+D544</f>
        <v>41064084</v>
      </c>
    </row>
    <row r="483" spans="1:4" s="48" customFormat="1" ht="12" x14ac:dyDescent="0.2">
      <c r="A483" s="82"/>
      <c r="B483" s="82"/>
      <c r="C483" s="118" t="s">
        <v>168</v>
      </c>
      <c r="D483" s="47">
        <f>D545+D620+D647</f>
        <v>16852092</v>
      </c>
    </row>
    <row r="484" spans="1:4" x14ac:dyDescent="0.2">
      <c r="A484" s="80"/>
      <c r="B484" s="80"/>
      <c r="C484" s="114" t="s">
        <v>117</v>
      </c>
      <c r="D484" s="9">
        <f>D502+D563+D595+D621+D648+D546</f>
        <v>32371746</v>
      </c>
    </row>
    <row r="485" spans="1:4" s="48" customFormat="1" ht="12" x14ac:dyDescent="0.2">
      <c r="A485" s="82"/>
      <c r="B485" s="82"/>
      <c r="C485" s="119" t="s">
        <v>236</v>
      </c>
      <c r="D485" s="105">
        <f>D547+D622+D649</f>
        <v>13614240</v>
      </c>
    </row>
    <row r="486" spans="1:4" x14ac:dyDescent="0.2">
      <c r="A486" s="80"/>
      <c r="B486" s="80"/>
      <c r="C486" s="102" t="s">
        <v>83</v>
      </c>
      <c r="D486" s="9">
        <f>D531</f>
        <v>1370665</v>
      </c>
    </row>
    <row r="487" spans="1:4" x14ac:dyDescent="0.2">
      <c r="A487" s="80"/>
      <c r="B487" s="80"/>
      <c r="C487" s="102" t="s">
        <v>86</v>
      </c>
      <c r="D487" s="9">
        <f>D519+D532+D575+D606+D633+D650+D687+D696+D666+D503</f>
        <v>112554886</v>
      </c>
    </row>
    <row r="488" spans="1:4" ht="15" x14ac:dyDescent="0.25">
      <c r="A488" s="80"/>
      <c r="B488" s="80"/>
      <c r="C488" s="108" t="s">
        <v>82</v>
      </c>
      <c r="D488" s="35">
        <f>D623+D596+D677+D548+D564</f>
        <v>662734</v>
      </c>
    </row>
    <row r="489" spans="1:4" s="14" customFormat="1" ht="11.25" x14ac:dyDescent="0.2">
      <c r="A489" s="77"/>
      <c r="B489" s="77"/>
      <c r="C489" s="113"/>
      <c r="D489" s="15"/>
    </row>
    <row r="490" spans="1:4" s="14" customFormat="1" ht="11.25" x14ac:dyDescent="0.2">
      <c r="A490" s="77"/>
      <c r="B490" s="77"/>
      <c r="C490" s="113"/>
      <c r="D490" s="15"/>
    </row>
    <row r="491" spans="1:4" s="52" customFormat="1" ht="11.25" x14ac:dyDescent="0.2">
      <c r="A491" s="77"/>
      <c r="B491" s="77"/>
      <c r="C491" s="113"/>
      <c r="D491" s="53"/>
    </row>
    <row r="492" spans="1:4" s="2" customFormat="1" ht="15.75" x14ac:dyDescent="0.25">
      <c r="A492" s="70" t="s">
        <v>38</v>
      </c>
      <c r="B492" s="91" t="s">
        <v>98</v>
      </c>
      <c r="C492" s="112" t="s">
        <v>311</v>
      </c>
      <c r="D492" s="3"/>
    </row>
    <row r="493" spans="1:4" s="75" customFormat="1" ht="15.75" x14ac:dyDescent="0.25">
      <c r="A493" s="188" t="s">
        <v>368</v>
      </c>
      <c r="B493" s="188"/>
      <c r="C493" s="125" t="s">
        <v>292</v>
      </c>
      <c r="D493" s="79"/>
    </row>
    <row r="494" spans="1:4" s="167" customFormat="1" ht="11.25" x14ac:dyDescent="0.2">
      <c r="A494" s="93"/>
      <c r="B494" s="93"/>
      <c r="C494" s="160"/>
      <c r="D494" s="161"/>
    </row>
    <row r="495" spans="1:4" s="4" customFormat="1" ht="14.25" x14ac:dyDescent="0.2">
      <c r="C495" s="106" t="s">
        <v>61</v>
      </c>
      <c r="D495" s="6">
        <f>SUM(D496:D497)</f>
        <v>2792884</v>
      </c>
    </row>
    <row r="496" spans="1:4" x14ac:dyDescent="0.2">
      <c r="A496" s="80"/>
      <c r="B496" s="80"/>
      <c r="C496" s="124" t="s">
        <v>365</v>
      </c>
      <c r="D496" s="9">
        <v>2792734</v>
      </c>
    </row>
    <row r="497" spans="1:4" x14ac:dyDescent="0.2">
      <c r="A497" s="80"/>
      <c r="B497" s="80"/>
      <c r="C497" s="102" t="s">
        <v>115</v>
      </c>
      <c r="D497" s="9">
        <v>150</v>
      </c>
    </row>
    <row r="498" spans="1:4" s="4" customFormat="1" ht="14.25" x14ac:dyDescent="0.2">
      <c r="A498" s="62"/>
      <c r="B498" s="62"/>
      <c r="C498" s="106" t="s">
        <v>3</v>
      </c>
      <c r="D498" s="6">
        <f>D499</f>
        <v>2792884</v>
      </c>
    </row>
    <row r="499" spans="1:4" s="16" customFormat="1" ht="15" x14ac:dyDescent="0.25">
      <c r="A499" s="25"/>
      <c r="B499" s="25"/>
      <c r="C499" s="108" t="s">
        <v>2</v>
      </c>
      <c r="D499" s="35">
        <f>D500+D503</f>
        <v>2792884</v>
      </c>
    </row>
    <row r="500" spans="1:4" x14ac:dyDescent="0.2">
      <c r="A500" s="80"/>
      <c r="B500" s="80"/>
      <c r="C500" s="102" t="s">
        <v>5</v>
      </c>
      <c r="D500" s="9">
        <v>2712884</v>
      </c>
    </row>
    <row r="501" spans="1:4" x14ac:dyDescent="0.2">
      <c r="A501" s="80"/>
      <c r="B501" s="80"/>
      <c r="C501" s="114" t="s">
        <v>114</v>
      </c>
      <c r="D501" s="9">
        <v>2292942</v>
      </c>
    </row>
    <row r="502" spans="1:4" x14ac:dyDescent="0.2">
      <c r="A502" s="80"/>
      <c r="B502" s="80"/>
      <c r="C502" s="115" t="s">
        <v>117</v>
      </c>
      <c r="D502" s="9">
        <v>1740279</v>
      </c>
    </row>
    <row r="503" spans="1:4" s="45" customFormat="1" x14ac:dyDescent="0.2">
      <c r="A503" s="80"/>
      <c r="B503" s="80"/>
      <c r="C503" s="124" t="s">
        <v>86</v>
      </c>
      <c r="D503" s="44">
        <v>80000</v>
      </c>
    </row>
    <row r="504" spans="1:4" s="14" customFormat="1" ht="11.25" x14ac:dyDescent="0.2">
      <c r="A504" s="77"/>
      <c r="B504" s="77"/>
      <c r="C504" s="113"/>
      <c r="D504" s="15"/>
    </row>
    <row r="505" spans="1:4" s="14" customFormat="1" ht="11.25" x14ac:dyDescent="0.2">
      <c r="A505" s="77"/>
      <c r="B505" s="77"/>
      <c r="C505" s="113"/>
      <c r="D505" s="15"/>
    </row>
    <row r="506" spans="1:4" s="52" customFormat="1" ht="11.25" x14ac:dyDescent="0.2">
      <c r="A506" s="77"/>
      <c r="B506" s="77"/>
      <c r="C506" s="113"/>
      <c r="D506" s="53"/>
    </row>
    <row r="507" spans="1:4" s="52" customFormat="1" ht="11.25" x14ac:dyDescent="0.2">
      <c r="A507" s="77"/>
      <c r="B507" s="77"/>
      <c r="C507" s="113"/>
      <c r="D507" s="53"/>
    </row>
    <row r="508" spans="1:4" s="52" customFormat="1" ht="11.25" x14ac:dyDescent="0.2">
      <c r="A508" s="77"/>
      <c r="B508" s="77"/>
      <c r="C508" s="113"/>
      <c r="D508" s="53"/>
    </row>
    <row r="509" spans="1:4" s="52" customFormat="1" ht="11.25" x14ac:dyDescent="0.2">
      <c r="A509" s="77"/>
      <c r="B509" s="77"/>
      <c r="C509" s="113"/>
      <c r="D509" s="53"/>
    </row>
    <row r="510" spans="1:4" s="52" customFormat="1" ht="11.25" x14ac:dyDescent="0.2">
      <c r="A510" s="77"/>
      <c r="B510" s="77"/>
      <c r="C510" s="113"/>
      <c r="D510" s="53"/>
    </row>
    <row r="511" spans="1:4" s="52" customFormat="1" ht="11.25" x14ac:dyDescent="0.2">
      <c r="A511" s="77"/>
      <c r="B511" s="77"/>
      <c r="C511" s="113"/>
      <c r="D511" s="53"/>
    </row>
    <row r="512" spans="1:4" s="2" customFormat="1" ht="15.75" x14ac:dyDescent="0.25">
      <c r="A512" s="70" t="s">
        <v>39</v>
      </c>
      <c r="B512" s="91" t="s">
        <v>158</v>
      </c>
      <c r="C512" s="112" t="s">
        <v>224</v>
      </c>
      <c r="D512" s="3"/>
    </row>
    <row r="513" spans="1:4" s="167" customFormat="1" ht="15.75" x14ac:dyDescent="0.25">
      <c r="A513" s="188" t="s">
        <v>400</v>
      </c>
      <c r="B513" s="188"/>
      <c r="C513" s="160"/>
      <c r="D513" s="161"/>
    </row>
    <row r="514" spans="1:4" s="4" customFormat="1" ht="14.25" x14ac:dyDescent="0.2">
      <c r="B514" s="145" t="s">
        <v>173</v>
      </c>
      <c r="C514" s="106" t="s">
        <v>61</v>
      </c>
      <c r="D514" s="6">
        <f>SUM(D515:D516)</f>
        <v>34417430</v>
      </c>
    </row>
    <row r="515" spans="1:4" x14ac:dyDescent="0.2">
      <c r="A515" s="80"/>
      <c r="C515" s="124" t="s">
        <v>365</v>
      </c>
      <c r="D515" s="9">
        <v>15955952</v>
      </c>
    </row>
    <row r="516" spans="1:4" x14ac:dyDescent="0.2">
      <c r="A516" s="80"/>
      <c r="B516" s="80"/>
      <c r="C516" s="102" t="s">
        <v>169</v>
      </c>
      <c r="D516" s="9">
        <v>18461478</v>
      </c>
    </row>
    <row r="517" spans="1:4" s="4" customFormat="1" ht="14.25" x14ac:dyDescent="0.2">
      <c r="A517" s="62"/>
      <c r="B517" s="62"/>
      <c r="C517" s="106" t="s">
        <v>3</v>
      </c>
      <c r="D517" s="6">
        <f t="shared" ref="D517:D518" si="8">D518</f>
        <v>34417430</v>
      </c>
    </row>
    <row r="518" spans="1:4" s="16" customFormat="1" ht="15" x14ac:dyDescent="0.25">
      <c r="A518" s="25"/>
      <c r="B518" s="25"/>
      <c r="C518" s="108" t="s">
        <v>2</v>
      </c>
      <c r="D518" s="35">
        <f t="shared" si="8"/>
        <v>34417430</v>
      </c>
    </row>
    <row r="519" spans="1:4" x14ac:dyDescent="0.2">
      <c r="A519" s="80"/>
      <c r="B519" s="80"/>
      <c r="C519" s="102" t="s">
        <v>86</v>
      </c>
      <c r="D519" s="9">
        <v>34417430</v>
      </c>
    </row>
    <row r="520" spans="1:4" s="14" customFormat="1" ht="11.25" x14ac:dyDescent="0.2">
      <c r="A520" s="77"/>
      <c r="B520" s="77"/>
      <c r="C520" s="113"/>
      <c r="D520" s="15"/>
    </row>
    <row r="521" spans="1:4" s="14" customFormat="1" ht="11.25" x14ac:dyDescent="0.2">
      <c r="A521" s="77"/>
      <c r="B521" s="77"/>
      <c r="C521" s="113"/>
      <c r="D521" s="15"/>
    </row>
    <row r="522" spans="1:4" s="52" customFormat="1" ht="11.25" x14ac:dyDescent="0.2">
      <c r="A522" s="77"/>
      <c r="B522" s="77"/>
      <c r="C522" s="113"/>
      <c r="D522" s="53"/>
    </row>
    <row r="523" spans="1:4" s="2" customFormat="1" ht="15.75" x14ac:dyDescent="0.25">
      <c r="A523" s="70" t="s">
        <v>51</v>
      </c>
      <c r="B523" s="91" t="s">
        <v>158</v>
      </c>
      <c r="C523" s="112" t="s">
        <v>338</v>
      </c>
      <c r="D523" s="3"/>
    </row>
    <row r="524" spans="1:4" s="75" customFormat="1" ht="15.75" x14ac:dyDescent="0.25">
      <c r="A524" s="188" t="s">
        <v>416</v>
      </c>
      <c r="B524" s="188"/>
      <c r="C524" s="125" t="s">
        <v>339</v>
      </c>
      <c r="D524" s="79"/>
    </row>
    <row r="525" spans="1:4" s="167" customFormat="1" ht="11.25" x14ac:dyDescent="0.2">
      <c r="A525" s="93"/>
      <c r="B525" s="93"/>
      <c r="C525" s="160"/>
      <c r="D525" s="161"/>
    </row>
    <row r="526" spans="1:4" s="4" customFormat="1" ht="14.25" x14ac:dyDescent="0.2">
      <c r="B526" s="145" t="s">
        <v>173</v>
      </c>
      <c r="C526" s="106" t="s">
        <v>61</v>
      </c>
      <c r="D526" s="6">
        <f>SUM(D527:D528)</f>
        <v>57715631</v>
      </c>
    </row>
    <row r="527" spans="1:4" x14ac:dyDescent="0.2">
      <c r="A527" s="80"/>
      <c r="C527" s="124" t="s">
        <v>365</v>
      </c>
      <c r="D527" s="9">
        <v>56439147</v>
      </c>
    </row>
    <row r="528" spans="1:4" x14ac:dyDescent="0.2">
      <c r="A528" s="80"/>
      <c r="B528" s="80"/>
      <c r="C528" s="102" t="s">
        <v>169</v>
      </c>
      <c r="D528" s="9">
        <v>1276484</v>
      </c>
    </row>
    <row r="529" spans="1:4" s="4" customFormat="1" ht="14.25" x14ac:dyDescent="0.2">
      <c r="A529" s="62"/>
      <c r="B529" s="62"/>
      <c r="C529" s="106" t="s">
        <v>3</v>
      </c>
      <c r="D529" s="6">
        <f>D530</f>
        <v>57715631</v>
      </c>
    </row>
    <row r="530" spans="1:4" s="16" customFormat="1" ht="15" x14ac:dyDescent="0.25">
      <c r="A530" s="25"/>
      <c r="B530" s="25"/>
      <c r="C530" s="108" t="s">
        <v>2</v>
      </c>
      <c r="D530" s="35">
        <f>D532+D531</f>
        <v>57715631</v>
      </c>
    </row>
    <row r="531" spans="1:4" x14ac:dyDescent="0.2">
      <c r="A531" s="80"/>
      <c r="B531" s="80"/>
      <c r="C531" s="102" t="s">
        <v>83</v>
      </c>
      <c r="D531" s="9">
        <v>1370665</v>
      </c>
    </row>
    <row r="532" spans="1:4" x14ac:dyDescent="0.2">
      <c r="A532" s="80"/>
      <c r="B532" s="80"/>
      <c r="C532" s="102" t="s">
        <v>86</v>
      </c>
      <c r="D532" s="9">
        <v>56344966</v>
      </c>
    </row>
    <row r="533" spans="1:4" s="14" customFormat="1" ht="11.25" x14ac:dyDescent="0.2">
      <c r="A533" s="77"/>
      <c r="B533" s="77"/>
      <c r="C533" s="113"/>
      <c r="D533" s="15"/>
    </row>
    <row r="534" spans="1:4" s="52" customFormat="1" ht="11.25" x14ac:dyDescent="0.2">
      <c r="A534" s="77"/>
      <c r="B534" s="77"/>
      <c r="C534" s="113"/>
      <c r="D534" s="53"/>
    </row>
    <row r="535" spans="1:4" s="14" customFormat="1" ht="11.25" x14ac:dyDescent="0.2">
      <c r="A535" s="77"/>
      <c r="B535" s="77"/>
      <c r="C535" s="113"/>
      <c r="D535" s="15"/>
    </row>
    <row r="536" spans="1:4" s="2" customFormat="1" ht="15.75" x14ac:dyDescent="0.25">
      <c r="A536" s="70" t="s">
        <v>174</v>
      </c>
      <c r="B536" s="91" t="s">
        <v>111</v>
      </c>
      <c r="C536" s="112" t="s">
        <v>184</v>
      </c>
      <c r="D536" s="3"/>
    </row>
    <row r="537" spans="1:4" s="166" customFormat="1" ht="15.75" x14ac:dyDescent="0.25">
      <c r="A537" s="188" t="s">
        <v>416</v>
      </c>
      <c r="B537" s="188"/>
      <c r="C537" s="164"/>
      <c r="D537" s="165"/>
    </row>
    <row r="538" spans="1:4" s="58" customFormat="1" ht="14.25" x14ac:dyDescent="0.2">
      <c r="C538" s="106" t="s">
        <v>61</v>
      </c>
      <c r="D538" s="36">
        <f>SUM(D539:D540)</f>
        <v>18595295</v>
      </c>
    </row>
    <row r="539" spans="1:4" x14ac:dyDescent="0.2">
      <c r="A539" s="80"/>
      <c r="B539" s="80"/>
      <c r="C539" s="124" t="s">
        <v>365</v>
      </c>
      <c r="D539" s="9">
        <v>565271</v>
      </c>
    </row>
    <row r="540" spans="1:4" x14ac:dyDescent="0.2">
      <c r="A540" s="80"/>
      <c r="B540" s="80"/>
      <c r="C540" s="117" t="s">
        <v>169</v>
      </c>
      <c r="D540" s="44">
        <v>18030024</v>
      </c>
    </row>
    <row r="541" spans="1:4" s="58" customFormat="1" ht="14.25" x14ac:dyDescent="0.2">
      <c r="A541" s="62"/>
      <c r="B541" s="62"/>
      <c r="C541" s="106" t="s">
        <v>3</v>
      </c>
      <c r="D541" s="36">
        <f>D542+D548</f>
        <v>18595295</v>
      </c>
    </row>
    <row r="542" spans="1:4" s="16" customFormat="1" ht="15" x14ac:dyDescent="0.25">
      <c r="A542" s="25"/>
      <c r="B542" s="25"/>
      <c r="C542" s="108" t="s">
        <v>2</v>
      </c>
      <c r="D542" s="35">
        <f>D543</f>
        <v>18227519</v>
      </c>
    </row>
    <row r="543" spans="1:4" x14ac:dyDescent="0.2">
      <c r="A543" s="80"/>
      <c r="B543" s="80"/>
      <c r="C543" s="102" t="s">
        <v>5</v>
      </c>
      <c r="D543" s="9">
        <v>18227519</v>
      </c>
    </row>
    <row r="544" spans="1:4" x14ac:dyDescent="0.2">
      <c r="A544" s="80"/>
      <c r="B544" s="80"/>
      <c r="C544" s="114" t="s">
        <v>114</v>
      </c>
      <c r="D544" s="9">
        <v>16107838</v>
      </c>
    </row>
    <row r="545" spans="1:4" s="48" customFormat="1" ht="12" x14ac:dyDescent="0.2">
      <c r="A545" s="82"/>
      <c r="B545" s="82"/>
      <c r="C545" s="118" t="s">
        <v>168</v>
      </c>
      <c r="D545" s="47">
        <v>16021869</v>
      </c>
    </row>
    <row r="546" spans="1:4" x14ac:dyDescent="0.2">
      <c r="A546" s="80"/>
      <c r="B546" s="80"/>
      <c r="C546" s="114" t="s">
        <v>117</v>
      </c>
      <c r="D546" s="9">
        <v>13003168</v>
      </c>
    </row>
    <row r="547" spans="1:4" s="48" customFormat="1" ht="12" x14ac:dyDescent="0.2">
      <c r="A547" s="82"/>
      <c r="B547" s="82"/>
      <c r="C547" s="119" t="s">
        <v>236</v>
      </c>
      <c r="D547" s="47">
        <v>12942485</v>
      </c>
    </row>
    <row r="548" spans="1:4" ht="15" x14ac:dyDescent="0.25">
      <c r="A548" s="80"/>
      <c r="B548" s="80"/>
      <c r="C548" s="108" t="s">
        <v>82</v>
      </c>
      <c r="D548" s="35">
        <v>367776</v>
      </c>
    </row>
    <row r="549" spans="1:4" s="14" customFormat="1" ht="11.25" x14ac:dyDescent="0.2">
      <c r="A549" s="77"/>
      <c r="B549" s="77"/>
      <c r="C549" s="113"/>
      <c r="D549" s="15"/>
    </row>
    <row r="550" spans="1:4" s="52" customFormat="1" ht="11.25" x14ac:dyDescent="0.2">
      <c r="A550" s="77"/>
      <c r="B550" s="77"/>
      <c r="C550" s="113"/>
      <c r="D550" s="53"/>
    </row>
    <row r="551" spans="1:4" s="52" customFormat="1" ht="11.25" x14ac:dyDescent="0.2">
      <c r="A551" s="77"/>
      <c r="B551" s="77"/>
      <c r="C551" s="113"/>
      <c r="D551" s="53"/>
    </row>
    <row r="552" spans="1:4" s="14" customFormat="1" ht="15.75" x14ac:dyDescent="0.25">
      <c r="A552" s="70" t="s">
        <v>40</v>
      </c>
      <c r="B552" s="91" t="s">
        <v>96</v>
      </c>
      <c r="C552" s="75" t="s">
        <v>327</v>
      </c>
      <c r="D552" s="15"/>
    </row>
    <row r="553" spans="1:4" s="52" customFormat="1" ht="15.75" x14ac:dyDescent="0.25">
      <c r="A553" s="188" t="s">
        <v>417</v>
      </c>
      <c r="B553" s="188"/>
      <c r="C553" s="75" t="s">
        <v>328</v>
      </c>
      <c r="D553" s="53"/>
    </row>
    <row r="554" spans="1:4" s="166" customFormat="1" ht="11.25" x14ac:dyDescent="0.2">
      <c r="A554" s="162"/>
      <c r="B554" s="162"/>
      <c r="C554" s="170"/>
      <c r="D554" s="165"/>
    </row>
    <row r="555" spans="1:4" s="4" customFormat="1" ht="14.25" x14ac:dyDescent="0.2">
      <c r="C555" s="106" t="s">
        <v>61</v>
      </c>
      <c r="D555" s="6">
        <f>SUM(D556:D558)</f>
        <v>5702352</v>
      </c>
    </row>
    <row r="556" spans="1:4" x14ac:dyDescent="0.2">
      <c r="A556" s="80"/>
      <c r="B556" s="80"/>
      <c r="C556" s="124" t="s">
        <v>365</v>
      </c>
      <c r="D556" s="9">
        <v>5658569</v>
      </c>
    </row>
    <row r="557" spans="1:4" x14ac:dyDescent="0.2">
      <c r="A557" s="80"/>
      <c r="B557" s="80"/>
      <c r="C557" s="102" t="s">
        <v>115</v>
      </c>
      <c r="D557" s="9">
        <v>32706</v>
      </c>
    </row>
    <row r="558" spans="1:4" x14ac:dyDescent="0.2">
      <c r="A558" s="80"/>
      <c r="B558" s="80"/>
      <c r="C558" s="102" t="s">
        <v>191</v>
      </c>
      <c r="D558" s="9">
        <v>11077</v>
      </c>
    </row>
    <row r="559" spans="1:4" s="4" customFormat="1" ht="14.25" x14ac:dyDescent="0.2">
      <c r="A559" s="62"/>
      <c r="B559" s="62"/>
      <c r="C559" s="106" t="s">
        <v>3</v>
      </c>
      <c r="D559" s="6">
        <f>D560+D564</f>
        <v>5702352</v>
      </c>
    </row>
    <row r="560" spans="1:4" s="16" customFormat="1" ht="15" x14ac:dyDescent="0.25">
      <c r="A560" s="25"/>
      <c r="B560" s="25"/>
      <c r="C560" s="108" t="s">
        <v>2</v>
      </c>
      <c r="D560" s="35">
        <f>D561</f>
        <v>5642205</v>
      </c>
    </row>
    <row r="561" spans="1:4" x14ac:dyDescent="0.2">
      <c r="A561" s="80"/>
      <c r="B561" s="80"/>
      <c r="C561" s="102" t="s">
        <v>5</v>
      </c>
      <c r="D561" s="9">
        <v>5642205</v>
      </c>
    </row>
    <row r="562" spans="1:4" x14ac:dyDescent="0.2">
      <c r="A562" s="80"/>
      <c r="B562" s="80"/>
      <c r="C562" s="114" t="s">
        <v>114</v>
      </c>
      <c r="D562" s="9">
        <v>4300514</v>
      </c>
    </row>
    <row r="563" spans="1:4" x14ac:dyDescent="0.2">
      <c r="A563" s="80"/>
      <c r="B563" s="80"/>
      <c r="C563" s="114" t="s">
        <v>117</v>
      </c>
      <c r="D563" s="9">
        <v>3340456</v>
      </c>
    </row>
    <row r="564" spans="1:4" ht="15" x14ac:dyDescent="0.25">
      <c r="A564" s="80"/>
      <c r="B564" s="80"/>
      <c r="C564" s="108" t="s">
        <v>82</v>
      </c>
      <c r="D564" s="35">
        <v>60147</v>
      </c>
    </row>
    <row r="565" spans="1:4" s="14" customFormat="1" ht="11.25" x14ac:dyDescent="0.2">
      <c r="A565" s="77"/>
      <c r="B565" s="77"/>
      <c r="C565" s="113"/>
      <c r="D565" s="15"/>
    </row>
    <row r="566" spans="1:4" s="52" customFormat="1" ht="11.25" x14ac:dyDescent="0.2">
      <c r="A566" s="77"/>
      <c r="B566" s="77"/>
      <c r="C566" s="113"/>
      <c r="D566" s="53"/>
    </row>
    <row r="567" spans="1:4" s="52" customFormat="1" ht="11.25" x14ac:dyDescent="0.2">
      <c r="A567" s="77"/>
      <c r="B567" s="77"/>
      <c r="C567" s="113"/>
      <c r="D567" s="53"/>
    </row>
    <row r="568" spans="1:4" s="95" customFormat="1" ht="15.75" x14ac:dyDescent="0.25">
      <c r="A568" s="70" t="s">
        <v>55</v>
      </c>
      <c r="B568" s="91" t="s">
        <v>96</v>
      </c>
      <c r="C568" s="112" t="s">
        <v>336</v>
      </c>
      <c r="D568" s="3"/>
    </row>
    <row r="569" spans="1:4" s="95" customFormat="1" ht="15.75" x14ac:dyDescent="0.25">
      <c r="A569" s="188" t="s">
        <v>400</v>
      </c>
      <c r="B569" s="188"/>
      <c r="C569" s="125" t="s">
        <v>337</v>
      </c>
      <c r="D569" s="79"/>
    </row>
    <row r="570" spans="1:4" s="170" customFormat="1" ht="11.25" x14ac:dyDescent="0.2">
      <c r="A570" s="162"/>
      <c r="B570" s="162"/>
      <c r="C570" s="168"/>
      <c r="D570" s="169"/>
    </row>
    <row r="571" spans="1:4" s="97" customFormat="1" ht="15" x14ac:dyDescent="0.25">
      <c r="C571" s="106" t="s">
        <v>61</v>
      </c>
      <c r="D571" s="6">
        <f>SUM(D572:D572)</f>
        <v>1945155</v>
      </c>
    </row>
    <row r="572" spans="1:4" s="49" customFormat="1" x14ac:dyDescent="0.2">
      <c r="A572" s="80"/>
      <c r="B572" s="80"/>
      <c r="C572" s="124" t="s">
        <v>365</v>
      </c>
      <c r="D572" s="9">
        <v>1945155</v>
      </c>
    </row>
    <row r="573" spans="1:4" s="97" customFormat="1" ht="15" x14ac:dyDescent="0.25">
      <c r="A573" s="62"/>
      <c r="B573" s="62"/>
      <c r="C573" s="106" t="s">
        <v>3</v>
      </c>
      <c r="D573" s="6">
        <f t="shared" ref="D573:D574" si="9">D574</f>
        <v>1945155</v>
      </c>
    </row>
    <row r="574" spans="1:4" s="98" customFormat="1" ht="15" x14ac:dyDescent="0.25">
      <c r="A574" s="25"/>
      <c r="B574" s="25"/>
      <c r="C574" s="108" t="s">
        <v>2</v>
      </c>
      <c r="D574" s="35">
        <f t="shared" si="9"/>
        <v>1945155</v>
      </c>
    </row>
    <row r="575" spans="1:4" x14ac:dyDescent="0.2">
      <c r="A575" s="80"/>
      <c r="B575" s="80"/>
      <c r="C575" s="102" t="s">
        <v>86</v>
      </c>
      <c r="D575" s="9">
        <v>1945155</v>
      </c>
    </row>
    <row r="576" spans="1:4" s="14" customFormat="1" ht="11.25" x14ac:dyDescent="0.2">
      <c r="A576" s="77"/>
      <c r="B576" s="77"/>
      <c r="C576" s="113"/>
      <c r="D576" s="15"/>
    </row>
    <row r="577" spans="1:4" s="52" customFormat="1" ht="11.25" x14ac:dyDescent="0.2">
      <c r="A577" s="77"/>
      <c r="B577" s="77"/>
      <c r="C577" s="113"/>
      <c r="D577" s="53"/>
    </row>
    <row r="578" spans="1:4" s="52" customFormat="1" ht="11.25" x14ac:dyDescent="0.2">
      <c r="A578" s="77"/>
      <c r="B578" s="77"/>
      <c r="C578" s="113"/>
      <c r="D578" s="53"/>
    </row>
    <row r="579" spans="1:4" s="52" customFormat="1" ht="11.25" x14ac:dyDescent="0.2">
      <c r="A579" s="77"/>
      <c r="B579" s="77"/>
      <c r="C579" s="113"/>
      <c r="D579" s="53"/>
    </row>
    <row r="580" spans="1:4" s="52" customFormat="1" ht="11.25" x14ac:dyDescent="0.2">
      <c r="A580" s="77"/>
      <c r="B580" s="77"/>
      <c r="C580" s="113"/>
      <c r="D580" s="53"/>
    </row>
    <row r="581" spans="1:4" s="52" customFormat="1" ht="11.25" x14ac:dyDescent="0.2">
      <c r="A581" s="77"/>
      <c r="B581" s="77"/>
      <c r="C581" s="113"/>
      <c r="D581" s="53"/>
    </row>
    <row r="582" spans="1:4" s="52" customFormat="1" ht="11.25" x14ac:dyDescent="0.2">
      <c r="A582" s="77"/>
      <c r="B582" s="77"/>
      <c r="C582" s="113"/>
      <c r="D582" s="53"/>
    </row>
    <row r="583" spans="1:4" s="52" customFormat="1" ht="11.25" x14ac:dyDescent="0.2">
      <c r="A583" s="77"/>
      <c r="B583" s="77"/>
      <c r="C583" s="113"/>
      <c r="D583" s="53"/>
    </row>
    <row r="584" spans="1:4" s="52" customFormat="1" ht="11.25" x14ac:dyDescent="0.2">
      <c r="A584" s="77"/>
      <c r="B584" s="77"/>
      <c r="C584" s="113"/>
      <c r="D584" s="53"/>
    </row>
    <row r="585" spans="1:4" s="2" customFormat="1" ht="16.5" customHeight="1" x14ac:dyDescent="0.25">
      <c r="A585" s="70" t="s">
        <v>41</v>
      </c>
      <c r="B585" s="91" t="s">
        <v>97</v>
      </c>
      <c r="C585" s="112" t="s">
        <v>9</v>
      </c>
      <c r="D585" s="3"/>
    </row>
    <row r="586" spans="1:4" s="167" customFormat="1" ht="15.75" x14ac:dyDescent="0.25">
      <c r="A586" s="188" t="s">
        <v>400</v>
      </c>
      <c r="B586" s="188"/>
      <c r="C586" s="160"/>
      <c r="D586" s="161"/>
    </row>
    <row r="587" spans="1:4" s="4" customFormat="1" ht="14.25" x14ac:dyDescent="0.2">
      <c r="C587" s="106" t="s">
        <v>61</v>
      </c>
      <c r="D587" s="6">
        <f>SUM(D588:D590)</f>
        <v>11161128</v>
      </c>
    </row>
    <row r="588" spans="1:4" x14ac:dyDescent="0.2">
      <c r="A588" s="80"/>
      <c r="B588" s="80"/>
      <c r="C588" s="124" t="s">
        <v>365</v>
      </c>
      <c r="D588" s="9">
        <v>8479994</v>
      </c>
    </row>
    <row r="589" spans="1:4" s="45" customFormat="1" x14ac:dyDescent="0.2">
      <c r="A589" s="80"/>
      <c r="B589" s="80"/>
      <c r="C589" s="117" t="s">
        <v>169</v>
      </c>
      <c r="D589" s="44">
        <v>54028</v>
      </c>
    </row>
    <row r="590" spans="1:4" x14ac:dyDescent="0.2">
      <c r="A590" s="80"/>
      <c r="B590" s="80"/>
      <c r="C590" s="102" t="s">
        <v>115</v>
      </c>
      <c r="D590" s="9">
        <v>2627106</v>
      </c>
    </row>
    <row r="591" spans="1:4" s="4" customFormat="1" ht="14.25" x14ac:dyDescent="0.2">
      <c r="A591" s="62"/>
      <c r="B591" s="62"/>
      <c r="C591" s="106" t="s">
        <v>3</v>
      </c>
      <c r="D591" s="6">
        <f>D592+D596</f>
        <v>11161128</v>
      </c>
    </row>
    <row r="592" spans="1:4" s="16" customFormat="1" ht="15" x14ac:dyDescent="0.25">
      <c r="A592" s="25"/>
      <c r="B592" s="25"/>
      <c r="C592" s="108" t="s">
        <v>2</v>
      </c>
      <c r="D592" s="35">
        <f>D593</f>
        <v>11029951</v>
      </c>
    </row>
    <row r="593" spans="1:4" x14ac:dyDescent="0.2">
      <c r="A593" s="80"/>
      <c r="B593" s="80"/>
      <c r="C593" s="102" t="s">
        <v>5</v>
      </c>
      <c r="D593" s="9">
        <v>11029951</v>
      </c>
    </row>
    <row r="594" spans="1:4" x14ac:dyDescent="0.2">
      <c r="A594" s="80"/>
      <c r="B594" s="80"/>
      <c r="C594" s="114" t="s">
        <v>114</v>
      </c>
      <c r="D594" s="9">
        <v>6816237</v>
      </c>
    </row>
    <row r="595" spans="1:4" x14ac:dyDescent="0.2">
      <c r="A595" s="80"/>
      <c r="B595" s="80"/>
      <c r="C595" s="114" t="s">
        <v>117</v>
      </c>
      <c r="D595" s="9">
        <v>5301710</v>
      </c>
    </row>
    <row r="596" spans="1:4" ht="15" x14ac:dyDescent="0.25">
      <c r="A596" s="80"/>
      <c r="B596" s="80"/>
      <c r="C596" s="108" t="s">
        <v>82</v>
      </c>
      <c r="D596" s="35">
        <v>131177</v>
      </c>
    </row>
    <row r="597" spans="1:4" s="14" customFormat="1" ht="11.25" x14ac:dyDescent="0.2">
      <c r="A597" s="77"/>
      <c r="B597" s="77"/>
      <c r="C597" s="113"/>
      <c r="D597" s="15"/>
    </row>
    <row r="598" spans="1:4" s="52" customFormat="1" ht="11.25" x14ac:dyDescent="0.2">
      <c r="A598" s="77"/>
      <c r="B598" s="77"/>
      <c r="C598" s="113"/>
      <c r="D598" s="53"/>
    </row>
    <row r="599" spans="1:4" s="52" customFormat="1" ht="11.25" x14ac:dyDescent="0.2">
      <c r="A599" s="77"/>
      <c r="B599" s="77"/>
      <c r="C599" s="113"/>
      <c r="D599" s="53"/>
    </row>
    <row r="600" spans="1:4" s="2" customFormat="1" ht="15.75" x14ac:dyDescent="0.25">
      <c r="A600" s="70" t="s">
        <v>52</v>
      </c>
      <c r="B600" s="91" t="s">
        <v>97</v>
      </c>
      <c r="C600" s="112" t="s">
        <v>53</v>
      </c>
      <c r="D600" s="3"/>
    </row>
    <row r="601" spans="1:4" s="167" customFormat="1" ht="15.75" x14ac:dyDescent="0.25">
      <c r="A601" s="188" t="s">
        <v>400</v>
      </c>
      <c r="B601" s="188"/>
      <c r="C601" s="160"/>
      <c r="D601" s="161"/>
    </row>
    <row r="602" spans="1:4" s="4" customFormat="1" ht="14.25" x14ac:dyDescent="0.2">
      <c r="C602" s="106" t="s">
        <v>61</v>
      </c>
      <c r="D602" s="6">
        <f>SUM(D603:D603)</f>
        <v>11021388</v>
      </c>
    </row>
    <row r="603" spans="1:4" x14ac:dyDescent="0.2">
      <c r="A603" s="80"/>
      <c r="B603" s="80"/>
      <c r="C603" s="124" t="s">
        <v>365</v>
      </c>
      <c r="D603" s="9">
        <v>11021388</v>
      </c>
    </row>
    <row r="604" spans="1:4" s="4" customFormat="1" ht="14.25" x14ac:dyDescent="0.2">
      <c r="A604" s="62"/>
      <c r="B604" s="62"/>
      <c r="C604" s="106" t="s">
        <v>3</v>
      </c>
      <c r="D604" s="6">
        <f t="shared" ref="D604:D605" si="10">D605</f>
        <v>11021388</v>
      </c>
    </row>
    <row r="605" spans="1:4" s="16" customFormat="1" ht="15" x14ac:dyDescent="0.25">
      <c r="A605" s="25"/>
      <c r="B605" s="25"/>
      <c r="C605" s="108" t="s">
        <v>2</v>
      </c>
      <c r="D605" s="35">
        <f t="shared" si="10"/>
        <v>11021388</v>
      </c>
    </row>
    <row r="606" spans="1:4" x14ac:dyDescent="0.2">
      <c r="A606" s="80"/>
      <c r="B606" s="80"/>
      <c r="C606" s="102" t="s">
        <v>86</v>
      </c>
      <c r="D606" s="9">
        <v>11021388</v>
      </c>
    </row>
    <row r="607" spans="1:4" s="14" customFormat="1" ht="11.25" x14ac:dyDescent="0.2">
      <c r="A607" s="77"/>
      <c r="B607" s="77"/>
      <c r="C607" s="113"/>
      <c r="D607" s="15"/>
    </row>
    <row r="608" spans="1:4" s="52" customFormat="1" ht="11.25" x14ac:dyDescent="0.2">
      <c r="A608" s="77"/>
      <c r="B608" s="77"/>
      <c r="C608" s="113"/>
      <c r="D608" s="53"/>
    </row>
    <row r="609" spans="1:4" s="52" customFormat="1" ht="11.25" x14ac:dyDescent="0.2">
      <c r="A609" s="77"/>
      <c r="B609" s="77"/>
      <c r="C609" s="113"/>
      <c r="D609" s="53"/>
    </row>
    <row r="610" spans="1:4" s="2" customFormat="1" ht="15.75" x14ac:dyDescent="0.25">
      <c r="A610" s="70" t="s">
        <v>42</v>
      </c>
      <c r="B610" s="91" t="s">
        <v>95</v>
      </c>
      <c r="C610" s="112" t="s">
        <v>165</v>
      </c>
      <c r="D610" s="3"/>
    </row>
    <row r="611" spans="1:4" s="167" customFormat="1" ht="15.75" x14ac:dyDescent="0.25">
      <c r="A611" s="188" t="s">
        <v>400</v>
      </c>
      <c r="B611" s="188"/>
      <c r="C611" s="160"/>
      <c r="D611" s="161"/>
    </row>
    <row r="612" spans="1:4" s="4" customFormat="1" ht="14.25" x14ac:dyDescent="0.2">
      <c r="C612" s="106" t="s">
        <v>61</v>
      </c>
      <c r="D612" s="6">
        <f>SUM(D613:D615)</f>
        <v>2135962</v>
      </c>
    </row>
    <row r="613" spans="1:4" x14ac:dyDescent="0.2">
      <c r="A613" s="80"/>
      <c r="B613" s="80"/>
      <c r="C613" s="124" t="s">
        <v>365</v>
      </c>
      <c r="D613" s="9">
        <v>2004982</v>
      </c>
    </row>
    <row r="614" spans="1:4" s="45" customFormat="1" x14ac:dyDescent="0.2">
      <c r="A614" s="80"/>
      <c r="B614" s="80"/>
      <c r="C614" s="117" t="s">
        <v>169</v>
      </c>
      <c r="D614" s="44">
        <v>130900</v>
      </c>
    </row>
    <row r="615" spans="1:4" x14ac:dyDescent="0.2">
      <c r="A615" s="80"/>
      <c r="B615" s="80"/>
      <c r="C615" s="102" t="s">
        <v>115</v>
      </c>
      <c r="D615" s="9">
        <v>80</v>
      </c>
    </row>
    <row r="616" spans="1:4" s="4" customFormat="1" ht="14.25" x14ac:dyDescent="0.2">
      <c r="A616" s="62"/>
      <c r="B616" s="62"/>
      <c r="C616" s="106" t="s">
        <v>3</v>
      </c>
      <c r="D616" s="6">
        <f>D617+D623</f>
        <v>2135962</v>
      </c>
    </row>
    <row r="617" spans="1:4" s="16" customFormat="1" ht="15" x14ac:dyDescent="0.25">
      <c r="A617" s="25"/>
      <c r="B617" s="25"/>
      <c r="C617" s="108" t="s">
        <v>2</v>
      </c>
      <c r="D617" s="35">
        <f>D618</f>
        <v>2127328</v>
      </c>
    </row>
    <row r="618" spans="1:4" x14ac:dyDescent="0.2">
      <c r="A618" s="80"/>
      <c r="B618" s="80"/>
      <c r="C618" s="102" t="s">
        <v>5</v>
      </c>
      <c r="D618" s="9">
        <v>2127328</v>
      </c>
    </row>
    <row r="619" spans="1:4" x14ac:dyDescent="0.2">
      <c r="A619" s="80"/>
      <c r="B619" s="80"/>
      <c r="C619" s="114" t="s">
        <v>114</v>
      </c>
      <c r="D619" s="9">
        <v>1530363</v>
      </c>
    </row>
    <row r="620" spans="1:4" s="48" customFormat="1" ht="12" x14ac:dyDescent="0.2">
      <c r="A620" s="82"/>
      <c r="B620" s="82"/>
      <c r="C620" s="118" t="s">
        <v>168</v>
      </c>
      <c r="D620" s="47">
        <v>112500</v>
      </c>
    </row>
    <row r="621" spans="1:4" x14ac:dyDescent="0.2">
      <c r="A621" s="80"/>
      <c r="B621" s="80"/>
      <c r="C621" s="115" t="s">
        <v>117</v>
      </c>
      <c r="D621" s="9">
        <v>1201230</v>
      </c>
    </row>
    <row r="622" spans="1:4" s="48" customFormat="1" ht="12" x14ac:dyDescent="0.2">
      <c r="A622" s="82"/>
      <c r="B622" s="82"/>
      <c r="C622" s="119" t="s">
        <v>236</v>
      </c>
      <c r="D622" s="47">
        <v>91027</v>
      </c>
    </row>
    <row r="623" spans="1:4" s="16" customFormat="1" ht="15" x14ac:dyDescent="0.25">
      <c r="A623" s="25"/>
      <c r="B623" s="25"/>
      <c r="C623" s="108" t="s">
        <v>82</v>
      </c>
      <c r="D623" s="35">
        <v>8634</v>
      </c>
    </row>
    <row r="624" spans="1:4" s="14" customFormat="1" ht="11.25" x14ac:dyDescent="0.2">
      <c r="A624" s="77"/>
      <c r="B624" s="77"/>
      <c r="C624" s="113"/>
      <c r="D624" s="15"/>
    </row>
    <row r="625" spans="1:4" s="52" customFormat="1" ht="11.25" x14ac:dyDescent="0.2">
      <c r="A625" s="77"/>
      <c r="B625" s="77"/>
      <c r="C625" s="113"/>
      <c r="D625" s="53"/>
    </row>
    <row r="626" spans="1:4" s="52" customFormat="1" ht="11.25" x14ac:dyDescent="0.2">
      <c r="A626" s="77"/>
      <c r="B626" s="77"/>
      <c r="C626" s="113"/>
      <c r="D626" s="53"/>
    </row>
    <row r="627" spans="1:4" s="2" customFormat="1" ht="15.75" x14ac:dyDescent="0.25">
      <c r="A627" s="70" t="s">
        <v>68</v>
      </c>
      <c r="B627" s="91" t="s">
        <v>95</v>
      </c>
      <c r="C627" s="112" t="s">
        <v>70</v>
      </c>
      <c r="D627" s="3"/>
    </row>
    <row r="628" spans="1:4" s="167" customFormat="1" ht="15.75" x14ac:dyDescent="0.25">
      <c r="A628" s="188" t="s">
        <v>418</v>
      </c>
      <c r="B628" s="188"/>
      <c r="C628" s="160"/>
      <c r="D628" s="161"/>
    </row>
    <row r="629" spans="1:4" s="4" customFormat="1" ht="14.25" x14ac:dyDescent="0.2">
      <c r="C629" s="106" t="s">
        <v>61</v>
      </c>
      <c r="D629" s="6">
        <f>SUM(D630:D630)</f>
        <v>5136666</v>
      </c>
    </row>
    <row r="630" spans="1:4" x14ac:dyDescent="0.2">
      <c r="A630" s="80"/>
      <c r="B630" s="80"/>
      <c r="C630" s="124" t="s">
        <v>365</v>
      </c>
      <c r="D630" s="9">
        <v>5136666</v>
      </c>
    </row>
    <row r="631" spans="1:4" s="4" customFormat="1" ht="14.25" x14ac:dyDescent="0.2">
      <c r="A631" s="62"/>
      <c r="B631" s="62"/>
      <c r="C631" s="106" t="s">
        <v>3</v>
      </c>
      <c r="D631" s="6">
        <f t="shared" ref="D631:D632" si="11">D632</f>
        <v>5136666</v>
      </c>
    </row>
    <row r="632" spans="1:4" s="16" customFormat="1" ht="15" x14ac:dyDescent="0.25">
      <c r="A632" s="25"/>
      <c r="B632" s="25"/>
      <c r="C632" s="108" t="s">
        <v>2</v>
      </c>
      <c r="D632" s="35">
        <f t="shared" si="11"/>
        <v>5136666</v>
      </c>
    </row>
    <row r="633" spans="1:4" x14ac:dyDescent="0.2">
      <c r="A633" s="80"/>
      <c r="B633" s="80"/>
      <c r="C633" s="102" t="s">
        <v>86</v>
      </c>
      <c r="D633" s="9">
        <v>5136666</v>
      </c>
    </row>
    <row r="634" spans="1:4" s="14" customFormat="1" ht="11.25" x14ac:dyDescent="0.2">
      <c r="A634" s="77"/>
      <c r="B634" s="77"/>
      <c r="C634" s="113"/>
      <c r="D634" s="15"/>
    </row>
    <row r="635" spans="1:4" s="52" customFormat="1" ht="11.25" x14ac:dyDescent="0.2">
      <c r="A635" s="77"/>
      <c r="B635" s="77"/>
      <c r="C635" s="113"/>
      <c r="D635" s="53"/>
    </row>
    <row r="636" spans="1:4" s="52" customFormat="1" ht="11.25" x14ac:dyDescent="0.2">
      <c r="A636" s="77"/>
      <c r="B636" s="77"/>
      <c r="C636" s="113"/>
      <c r="D636" s="53"/>
    </row>
    <row r="637" spans="1:4" s="41" customFormat="1" ht="15.75" x14ac:dyDescent="0.25">
      <c r="A637" s="70" t="s">
        <v>44</v>
      </c>
      <c r="B637" s="91" t="s">
        <v>95</v>
      </c>
      <c r="C637" s="112" t="s">
        <v>154</v>
      </c>
      <c r="D637" s="3"/>
    </row>
    <row r="638" spans="1:4" s="52" customFormat="1" ht="15.75" x14ac:dyDescent="0.25">
      <c r="A638" s="188" t="s">
        <v>371</v>
      </c>
      <c r="B638" s="188"/>
      <c r="C638" s="160"/>
      <c r="D638" s="161"/>
    </row>
    <row r="639" spans="1:4" s="41" customFormat="1" ht="14.25" x14ac:dyDescent="0.2">
      <c r="C639" s="106" t="s">
        <v>61</v>
      </c>
      <c r="D639" s="6">
        <f>D640+D642+D641</f>
        <v>11411858</v>
      </c>
    </row>
    <row r="640" spans="1:4" s="41" customFormat="1" x14ac:dyDescent="0.2">
      <c r="A640" s="80"/>
      <c r="B640" s="80"/>
      <c r="C640" s="124" t="s">
        <v>365</v>
      </c>
      <c r="D640" s="9">
        <v>10385084</v>
      </c>
    </row>
    <row r="641" spans="1:4" s="41" customFormat="1" x14ac:dyDescent="0.2">
      <c r="A641" s="80"/>
      <c r="B641" s="80"/>
      <c r="C641" s="117" t="s">
        <v>169</v>
      </c>
      <c r="D641" s="9">
        <v>940923</v>
      </c>
    </row>
    <row r="642" spans="1:4" x14ac:dyDescent="0.2">
      <c r="A642" s="80"/>
      <c r="B642" s="80"/>
      <c r="C642" s="102" t="s">
        <v>115</v>
      </c>
      <c r="D642" s="9">
        <v>85851</v>
      </c>
    </row>
    <row r="643" spans="1:4" s="41" customFormat="1" ht="14.25" x14ac:dyDescent="0.2">
      <c r="A643" s="62"/>
      <c r="B643" s="62"/>
      <c r="C643" s="106" t="s">
        <v>3</v>
      </c>
      <c r="D643" s="6">
        <f>D644</f>
        <v>11411858</v>
      </c>
    </row>
    <row r="644" spans="1:4" s="41" customFormat="1" ht="15" x14ac:dyDescent="0.25">
      <c r="A644" s="25"/>
      <c r="B644" s="25"/>
      <c r="C644" s="108" t="s">
        <v>2</v>
      </c>
      <c r="D644" s="35">
        <f>D645+D650</f>
        <v>11411858</v>
      </c>
    </row>
    <row r="645" spans="1:4" s="41" customFormat="1" x14ac:dyDescent="0.2">
      <c r="A645" s="80"/>
      <c r="B645" s="80"/>
      <c r="C645" s="102" t="s">
        <v>5</v>
      </c>
      <c r="D645" s="9">
        <v>11120441</v>
      </c>
    </row>
    <row r="646" spans="1:4" s="41" customFormat="1" x14ac:dyDescent="0.2">
      <c r="A646" s="80"/>
      <c r="B646" s="80"/>
      <c r="C646" s="127" t="s">
        <v>114</v>
      </c>
      <c r="D646" s="9">
        <v>10016190</v>
      </c>
    </row>
    <row r="647" spans="1:4" s="48" customFormat="1" ht="12" x14ac:dyDescent="0.2">
      <c r="A647" s="82"/>
      <c r="B647" s="82"/>
      <c r="C647" s="118" t="s">
        <v>168</v>
      </c>
      <c r="D647" s="47">
        <v>717723</v>
      </c>
    </row>
    <row r="648" spans="1:4" s="41" customFormat="1" x14ac:dyDescent="0.2">
      <c r="A648" s="80"/>
      <c r="B648" s="80"/>
      <c r="C648" s="114" t="s">
        <v>117</v>
      </c>
      <c r="D648" s="9">
        <v>7784903</v>
      </c>
    </row>
    <row r="649" spans="1:4" s="48" customFormat="1" ht="12" x14ac:dyDescent="0.2">
      <c r="A649" s="82"/>
      <c r="B649" s="82"/>
      <c r="C649" s="119" t="s">
        <v>236</v>
      </c>
      <c r="D649" s="47">
        <v>580728</v>
      </c>
    </row>
    <row r="650" spans="1:4" x14ac:dyDescent="0.2">
      <c r="A650" s="80"/>
      <c r="B650" s="80"/>
      <c r="C650" s="102" t="s">
        <v>86</v>
      </c>
      <c r="D650" s="9">
        <v>291417</v>
      </c>
    </row>
    <row r="651" spans="1:4" s="14" customFormat="1" ht="11.25" x14ac:dyDescent="0.2">
      <c r="A651" s="77"/>
      <c r="B651" s="77"/>
      <c r="C651" s="113"/>
      <c r="D651" s="15"/>
    </row>
    <row r="652" spans="1:4" s="52" customFormat="1" ht="11.25" x14ac:dyDescent="0.2">
      <c r="A652" s="77"/>
      <c r="B652" s="77"/>
      <c r="C652" s="113"/>
      <c r="D652" s="53"/>
    </row>
    <row r="653" spans="1:4" s="52" customFormat="1" ht="11.25" x14ac:dyDescent="0.2">
      <c r="A653" s="77"/>
      <c r="B653" s="77"/>
      <c r="C653" s="113"/>
      <c r="D653" s="53"/>
    </row>
    <row r="654" spans="1:4" s="52" customFormat="1" ht="11.25" x14ac:dyDescent="0.2">
      <c r="A654" s="77"/>
      <c r="B654" s="77"/>
      <c r="C654" s="113"/>
      <c r="D654" s="53"/>
    </row>
    <row r="655" spans="1:4" s="52" customFormat="1" ht="11.25" x14ac:dyDescent="0.2">
      <c r="A655" s="77"/>
      <c r="B655" s="77"/>
      <c r="C655" s="113"/>
      <c r="D655" s="53"/>
    </row>
    <row r="656" spans="1:4" s="52" customFormat="1" ht="11.25" x14ac:dyDescent="0.2">
      <c r="A656" s="77"/>
      <c r="B656" s="77"/>
      <c r="C656" s="113"/>
      <c r="D656" s="53"/>
    </row>
    <row r="657" spans="1:4" s="52" customFormat="1" ht="11.25" x14ac:dyDescent="0.2">
      <c r="A657" s="77"/>
      <c r="B657" s="77"/>
      <c r="C657" s="113"/>
      <c r="D657" s="53"/>
    </row>
    <row r="658" spans="1:4" s="14" customFormat="1" ht="15.75" x14ac:dyDescent="0.25">
      <c r="A658" s="70" t="s">
        <v>171</v>
      </c>
      <c r="B658" s="91" t="s">
        <v>92</v>
      </c>
      <c r="C658" s="125" t="s">
        <v>335</v>
      </c>
      <c r="D658" s="3"/>
    </row>
    <row r="659" spans="1:4" s="14" customFormat="1" ht="15.75" x14ac:dyDescent="0.25">
      <c r="A659" s="188" t="s">
        <v>370</v>
      </c>
      <c r="B659" s="188"/>
      <c r="C659" s="125" t="s">
        <v>334</v>
      </c>
      <c r="D659" s="3"/>
    </row>
    <row r="660" spans="1:4" s="52" customFormat="1" ht="11.25" x14ac:dyDescent="0.2">
      <c r="A660" s="93"/>
      <c r="B660" s="93"/>
      <c r="C660" s="160"/>
      <c r="D660" s="161"/>
    </row>
    <row r="661" spans="1:4" s="14" customFormat="1" ht="14.25" x14ac:dyDescent="0.2">
      <c r="A661" s="62"/>
      <c r="B661" s="62"/>
      <c r="C661" s="106" t="s">
        <v>61</v>
      </c>
      <c r="D661" s="6">
        <f>D662</f>
        <v>724628</v>
      </c>
    </row>
    <row r="662" spans="1:4" s="14" customFormat="1" x14ac:dyDescent="0.2">
      <c r="A662" s="80"/>
      <c r="B662" s="80"/>
      <c r="C662" s="124" t="s">
        <v>365</v>
      </c>
      <c r="D662" s="9">
        <v>724628</v>
      </c>
    </row>
    <row r="663" spans="1:4" s="14" customFormat="1" ht="14.25" x14ac:dyDescent="0.2">
      <c r="A663" s="62"/>
      <c r="B663" s="62"/>
      <c r="C663" s="106" t="s">
        <v>3</v>
      </c>
      <c r="D663" s="6">
        <f>D664</f>
        <v>724628</v>
      </c>
    </row>
    <row r="664" spans="1:4" s="14" customFormat="1" ht="15" x14ac:dyDescent="0.25">
      <c r="A664" s="25"/>
      <c r="B664" s="25"/>
      <c r="C664" s="108" t="s">
        <v>2</v>
      </c>
      <c r="D664" s="35">
        <f>D665+D666</f>
        <v>724628</v>
      </c>
    </row>
    <row r="665" spans="1:4" s="14" customFormat="1" x14ac:dyDescent="0.2">
      <c r="A665" s="80"/>
      <c r="B665" s="66"/>
      <c r="C665" s="102" t="s">
        <v>1</v>
      </c>
      <c r="D665" s="9">
        <v>674628</v>
      </c>
    </row>
    <row r="666" spans="1:4" x14ac:dyDescent="0.2">
      <c r="A666" s="80"/>
      <c r="B666" s="80"/>
      <c r="C666" s="102" t="s">
        <v>86</v>
      </c>
      <c r="D666" s="9">
        <v>50000</v>
      </c>
    </row>
    <row r="667" spans="1:4" s="14" customFormat="1" ht="11.25" x14ac:dyDescent="0.2">
      <c r="A667" s="77"/>
      <c r="B667" s="77"/>
      <c r="C667" s="113"/>
      <c r="D667" s="15"/>
    </row>
    <row r="668" spans="1:4" s="52" customFormat="1" ht="11.25" x14ac:dyDescent="0.2">
      <c r="A668" s="77"/>
      <c r="B668" s="77"/>
      <c r="C668" s="113"/>
      <c r="D668" s="53"/>
    </row>
    <row r="669" spans="1:4" s="2" customFormat="1" ht="15.75" x14ac:dyDescent="0.25">
      <c r="A669" s="70" t="s">
        <v>43</v>
      </c>
      <c r="B669" s="91" t="s">
        <v>95</v>
      </c>
      <c r="C669" s="112" t="s">
        <v>164</v>
      </c>
      <c r="D669" s="3"/>
    </row>
    <row r="670" spans="1:4" s="167" customFormat="1" ht="15.75" x14ac:dyDescent="0.25">
      <c r="A670" s="188" t="s">
        <v>419</v>
      </c>
      <c r="B670" s="188"/>
      <c r="C670" s="160"/>
      <c r="D670" s="161"/>
    </row>
    <row r="671" spans="1:4" s="4" customFormat="1" ht="14.25" x14ac:dyDescent="0.2">
      <c r="C671" s="106" t="s">
        <v>61</v>
      </c>
      <c r="D671" s="6">
        <f>D672+D673</f>
        <v>177242</v>
      </c>
    </row>
    <row r="672" spans="1:4" x14ac:dyDescent="0.2">
      <c r="A672" s="80"/>
      <c r="B672" s="80"/>
      <c r="C672" s="124" t="s">
        <v>365</v>
      </c>
      <c r="D672" s="9">
        <v>174842</v>
      </c>
    </row>
    <row r="673" spans="1:4" x14ac:dyDescent="0.2">
      <c r="A673" s="80"/>
      <c r="B673" s="80"/>
      <c r="C673" s="102" t="s">
        <v>115</v>
      </c>
      <c r="D673" s="9">
        <v>2400</v>
      </c>
    </row>
    <row r="674" spans="1:4" s="4" customFormat="1" ht="14.25" x14ac:dyDescent="0.2">
      <c r="A674" s="62"/>
      <c r="B674" s="62"/>
      <c r="C674" s="106" t="s">
        <v>3</v>
      </c>
      <c r="D674" s="6">
        <f>D675+D677</f>
        <v>177242</v>
      </c>
    </row>
    <row r="675" spans="1:4" s="16" customFormat="1" ht="15" x14ac:dyDescent="0.25">
      <c r="A675" s="25"/>
      <c r="B675" s="25"/>
      <c r="C675" s="108" t="s">
        <v>2</v>
      </c>
      <c r="D675" s="35">
        <f>D676</f>
        <v>82242</v>
      </c>
    </row>
    <row r="676" spans="1:4" x14ac:dyDescent="0.2">
      <c r="A676" s="80"/>
      <c r="B676" s="80"/>
      <c r="C676" s="102" t="s">
        <v>1</v>
      </c>
      <c r="D676" s="9">
        <v>82242</v>
      </c>
    </row>
    <row r="677" spans="1:4" ht="15" x14ac:dyDescent="0.25">
      <c r="A677" s="80"/>
      <c r="B677" s="80"/>
      <c r="C677" s="108" t="s">
        <v>82</v>
      </c>
      <c r="D677" s="35">
        <v>95000</v>
      </c>
    </row>
    <row r="678" spans="1:4" s="14" customFormat="1" ht="11.25" x14ac:dyDescent="0.2">
      <c r="A678" s="77"/>
      <c r="B678" s="77"/>
      <c r="C678" s="113"/>
      <c r="D678" s="15"/>
    </row>
    <row r="679" spans="1:4" s="52" customFormat="1" ht="11.25" x14ac:dyDescent="0.2">
      <c r="A679" s="77"/>
      <c r="B679" s="77"/>
      <c r="C679" s="113"/>
      <c r="D679" s="53"/>
    </row>
    <row r="680" spans="1:4" s="2" customFormat="1" ht="15.75" x14ac:dyDescent="0.25">
      <c r="A680" s="70" t="s">
        <v>59</v>
      </c>
      <c r="B680" s="91" t="s">
        <v>111</v>
      </c>
      <c r="C680" s="112" t="s">
        <v>73</v>
      </c>
      <c r="D680" s="3"/>
    </row>
    <row r="681" spans="1:4" s="167" customFormat="1" ht="15.75" x14ac:dyDescent="0.25">
      <c r="A681" s="188" t="s">
        <v>373</v>
      </c>
      <c r="B681" s="188"/>
      <c r="C681" s="160"/>
      <c r="D681" s="161"/>
    </row>
    <row r="682" spans="1:4" s="4" customFormat="1" ht="14.25" x14ac:dyDescent="0.2">
      <c r="C682" s="106" t="s">
        <v>61</v>
      </c>
      <c r="D682" s="6">
        <f>SUM(D683:D684)</f>
        <v>1534182</v>
      </c>
    </row>
    <row r="683" spans="1:4" s="4" customFormat="1" ht="14.25" x14ac:dyDescent="0.2">
      <c r="A683" s="80"/>
      <c r="B683" s="80"/>
      <c r="C683" s="124" t="s">
        <v>365</v>
      </c>
      <c r="D683" s="9">
        <v>1505321</v>
      </c>
    </row>
    <row r="684" spans="1:4" s="4" customFormat="1" ht="14.25" x14ac:dyDescent="0.2">
      <c r="A684" s="80"/>
      <c r="B684" s="80"/>
      <c r="C684" s="117" t="s">
        <v>169</v>
      </c>
      <c r="D684" s="44">
        <v>28861</v>
      </c>
    </row>
    <row r="685" spans="1:4" s="4" customFormat="1" ht="14.25" x14ac:dyDescent="0.2">
      <c r="A685" s="62"/>
      <c r="B685" s="62"/>
      <c r="C685" s="106" t="s">
        <v>3</v>
      </c>
      <c r="D685" s="6">
        <f t="shared" ref="D685:D686" si="12">D686</f>
        <v>1534182</v>
      </c>
    </row>
    <row r="686" spans="1:4" s="4" customFormat="1" ht="15" x14ac:dyDescent="0.25">
      <c r="A686" s="25"/>
      <c r="B686" s="25"/>
      <c r="C686" s="108" t="s">
        <v>2</v>
      </c>
      <c r="D686" s="35">
        <f t="shared" si="12"/>
        <v>1534182</v>
      </c>
    </row>
    <row r="687" spans="1:4" x14ac:dyDescent="0.2">
      <c r="A687" s="80"/>
      <c r="B687" s="80"/>
      <c r="C687" s="102" t="s">
        <v>86</v>
      </c>
      <c r="D687" s="9">
        <v>1534182</v>
      </c>
    </row>
    <row r="688" spans="1:4" s="52" customFormat="1" ht="11.25" x14ac:dyDescent="0.2">
      <c r="A688" s="77"/>
      <c r="B688" s="77"/>
      <c r="C688" s="111"/>
      <c r="D688" s="53"/>
    </row>
    <row r="689" spans="1:4" s="52" customFormat="1" ht="11.25" x14ac:dyDescent="0.2">
      <c r="A689" s="77"/>
      <c r="B689" s="77"/>
      <c r="C689" s="113"/>
      <c r="D689" s="53"/>
    </row>
    <row r="690" spans="1:4" ht="15.75" x14ac:dyDescent="0.25">
      <c r="A690" s="70" t="s">
        <v>67</v>
      </c>
      <c r="B690" s="91" t="s">
        <v>111</v>
      </c>
      <c r="C690" s="112" t="s">
        <v>69</v>
      </c>
      <c r="D690" s="3"/>
    </row>
    <row r="691" spans="1:4" s="52" customFormat="1" ht="15.75" x14ac:dyDescent="0.25">
      <c r="A691" s="188" t="s">
        <v>373</v>
      </c>
      <c r="B691" s="188"/>
      <c r="C691" s="160"/>
      <c r="D691" s="161"/>
    </row>
    <row r="692" spans="1:4" ht="14.25" x14ac:dyDescent="0.2">
      <c r="C692" s="106" t="s">
        <v>61</v>
      </c>
      <c r="D692" s="6">
        <f>D693</f>
        <v>1733682</v>
      </c>
    </row>
    <row r="693" spans="1:4" x14ac:dyDescent="0.2">
      <c r="A693" s="80"/>
      <c r="B693" s="80"/>
      <c r="C693" s="124" t="s">
        <v>365</v>
      </c>
      <c r="D693" s="9">
        <v>1733682</v>
      </c>
    </row>
    <row r="694" spans="1:4" ht="14.25" x14ac:dyDescent="0.2">
      <c r="A694" s="62"/>
      <c r="B694" s="62"/>
      <c r="C694" s="106" t="s">
        <v>3</v>
      </c>
      <c r="D694" s="6">
        <f t="shared" ref="D694:D695" si="13">D695</f>
        <v>1733682</v>
      </c>
    </row>
    <row r="695" spans="1:4" s="16" customFormat="1" ht="15" x14ac:dyDescent="0.25">
      <c r="A695" s="25"/>
      <c r="B695" s="25"/>
      <c r="C695" s="108" t="s">
        <v>2</v>
      </c>
      <c r="D695" s="35">
        <f t="shared" si="13"/>
        <v>1733682</v>
      </c>
    </row>
    <row r="696" spans="1:4" x14ac:dyDescent="0.2">
      <c r="A696" s="80"/>
      <c r="B696" s="80"/>
      <c r="C696" s="102" t="s">
        <v>86</v>
      </c>
      <c r="D696" s="9">
        <v>1733682</v>
      </c>
    </row>
    <row r="697" spans="1:4" s="52" customFormat="1" ht="11.25" x14ac:dyDescent="0.2">
      <c r="A697" s="77"/>
      <c r="B697" s="77"/>
      <c r="C697" s="111"/>
      <c r="D697" s="53"/>
    </row>
    <row r="698" spans="1:4" s="52" customFormat="1" ht="11.25" x14ac:dyDescent="0.2">
      <c r="A698" s="77"/>
      <c r="B698" s="77"/>
      <c r="C698" s="111"/>
      <c r="D698" s="53"/>
    </row>
    <row r="699" spans="1:4" s="52" customFormat="1" ht="11.25" x14ac:dyDescent="0.2">
      <c r="A699" s="77"/>
      <c r="B699" s="77"/>
      <c r="C699" s="113"/>
      <c r="D699" s="53"/>
    </row>
    <row r="700" spans="1:4" ht="18.75" x14ac:dyDescent="0.3">
      <c r="A700" s="140"/>
      <c r="B700" s="140"/>
      <c r="C700" s="128" t="s">
        <v>287</v>
      </c>
      <c r="D700" s="54"/>
    </row>
    <row r="701" spans="1:4" s="45" customFormat="1" ht="18.75" x14ac:dyDescent="0.3">
      <c r="A701" s="140"/>
      <c r="B701" s="140"/>
      <c r="C701" s="128" t="s">
        <v>288</v>
      </c>
      <c r="D701" s="54"/>
    </row>
    <row r="702" spans="1:4" s="52" customFormat="1" ht="11.25" x14ac:dyDescent="0.2">
      <c r="A702" s="77"/>
      <c r="B702" s="77"/>
      <c r="C702" s="111"/>
      <c r="D702" s="53"/>
    </row>
    <row r="703" spans="1:4" ht="14.25" x14ac:dyDescent="0.2">
      <c r="A703" s="80"/>
      <c r="B703" s="80"/>
      <c r="C703" s="106" t="s">
        <v>61</v>
      </c>
      <c r="D703" s="6">
        <f>D704+D705</f>
        <v>12539766</v>
      </c>
    </row>
    <row r="704" spans="1:4" x14ac:dyDescent="0.2">
      <c r="A704" s="80"/>
      <c r="B704" s="80"/>
      <c r="C704" s="124" t="s">
        <v>365</v>
      </c>
      <c r="D704" s="9">
        <f>D718+D731</f>
        <v>12040551</v>
      </c>
    </row>
    <row r="705" spans="1:7" x14ac:dyDescent="0.2">
      <c r="A705" s="80"/>
      <c r="B705" s="80"/>
      <c r="C705" s="102" t="s">
        <v>115</v>
      </c>
      <c r="D705" s="9">
        <f>D719+D732</f>
        <v>499215</v>
      </c>
    </row>
    <row r="706" spans="1:7" ht="14.25" x14ac:dyDescent="0.2">
      <c r="A706" s="80"/>
      <c r="B706" s="80"/>
      <c r="C706" s="106" t="s">
        <v>3</v>
      </c>
      <c r="D706" s="6">
        <f>D707+D711</f>
        <v>12539766</v>
      </c>
    </row>
    <row r="707" spans="1:7" ht="15" x14ac:dyDescent="0.25">
      <c r="A707" s="80"/>
      <c r="B707" s="80"/>
      <c r="C707" s="108" t="s">
        <v>2</v>
      </c>
      <c r="D707" s="35">
        <f>D708</f>
        <v>10660777</v>
      </c>
    </row>
    <row r="708" spans="1:7" x14ac:dyDescent="0.2">
      <c r="A708" s="80"/>
      <c r="B708" s="80"/>
      <c r="C708" s="102" t="s">
        <v>5</v>
      </c>
      <c r="D708" s="9">
        <f>D722+D735</f>
        <v>10660777</v>
      </c>
    </row>
    <row r="709" spans="1:7" x14ac:dyDescent="0.2">
      <c r="A709" s="80"/>
      <c r="B709" s="80"/>
      <c r="C709" s="114" t="s">
        <v>114</v>
      </c>
      <c r="D709" s="9">
        <f>D723+D736</f>
        <v>3677543</v>
      </c>
    </row>
    <row r="710" spans="1:7" x14ac:dyDescent="0.2">
      <c r="A710" s="80"/>
      <c r="B710" s="80"/>
      <c r="C710" s="115" t="s">
        <v>117</v>
      </c>
      <c r="D710" s="9">
        <f>D724+D737</f>
        <v>2858440</v>
      </c>
    </row>
    <row r="711" spans="1:7" ht="15" x14ac:dyDescent="0.25">
      <c r="A711" s="80"/>
      <c r="B711" s="80"/>
      <c r="C711" s="108" t="s">
        <v>82</v>
      </c>
      <c r="D711" s="35">
        <f>D725+D738</f>
        <v>1878989</v>
      </c>
    </row>
    <row r="712" spans="1:7" s="52" customFormat="1" ht="11.25" x14ac:dyDescent="0.2">
      <c r="A712" s="93"/>
      <c r="B712" s="93"/>
      <c r="C712" s="111"/>
      <c r="D712" s="53"/>
    </row>
    <row r="713" spans="1:7" s="52" customFormat="1" ht="11.25" x14ac:dyDescent="0.2">
      <c r="A713" s="93"/>
      <c r="B713" s="93"/>
      <c r="C713" s="113"/>
      <c r="D713" s="53"/>
    </row>
    <row r="714" spans="1:7" ht="15.75" x14ac:dyDescent="0.25">
      <c r="A714" s="70" t="s">
        <v>76</v>
      </c>
      <c r="B714" s="91" t="s">
        <v>94</v>
      </c>
      <c r="C714" s="112" t="s">
        <v>333</v>
      </c>
      <c r="D714" s="3"/>
    </row>
    <row r="715" spans="1:7" s="45" customFormat="1" ht="15.75" x14ac:dyDescent="0.25">
      <c r="A715" s="188" t="s">
        <v>420</v>
      </c>
      <c r="B715" s="188"/>
      <c r="C715" s="125" t="s">
        <v>288</v>
      </c>
      <c r="D715" s="79"/>
    </row>
    <row r="716" spans="1:7" s="52" customFormat="1" ht="11.25" x14ac:dyDescent="0.2">
      <c r="A716" s="93"/>
      <c r="B716" s="93"/>
      <c r="C716" s="160"/>
      <c r="D716" s="161"/>
    </row>
    <row r="717" spans="1:7" ht="14.25" x14ac:dyDescent="0.2">
      <c r="C717" s="106" t="s">
        <v>61</v>
      </c>
      <c r="D717" s="6">
        <f>D718+D719</f>
        <v>11447075</v>
      </c>
    </row>
    <row r="718" spans="1:7" x14ac:dyDescent="0.2">
      <c r="A718" s="80"/>
      <c r="B718" s="80"/>
      <c r="C718" s="124" t="s">
        <v>365</v>
      </c>
      <c r="D718" s="9">
        <v>10949070</v>
      </c>
      <c r="F718" s="44"/>
      <c r="G718" s="44"/>
    </row>
    <row r="719" spans="1:7" x14ac:dyDescent="0.2">
      <c r="A719" s="80"/>
      <c r="B719" s="80"/>
      <c r="C719" s="102" t="s">
        <v>115</v>
      </c>
      <c r="D719" s="9">
        <v>498005</v>
      </c>
    </row>
    <row r="720" spans="1:7" ht="14.25" x14ac:dyDescent="0.2">
      <c r="A720" s="62"/>
      <c r="B720" s="62"/>
      <c r="C720" s="106" t="s">
        <v>3</v>
      </c>
      <c r="D720" s="6">
        <f>D721+D725</f>
        <v>11447075</v>
      </c>
    </row>
    <row r="721" spans="1:7" ht="15" x14ac:dyDescent="0.25">
      <c r="A721" s="25"/>
      <c r="B721" s="25"/>
      <c r="C721" s="108" t="s">
        <v>2</v>
      </c>
      <c r="D721" s="35">
        <f>D722</f>
        <v>9765936</v>
      </c>
    </row>
    <row r="722" spans="1:7" x14ac:dyDescent="0.2">
      <c r="A722" s="80"/>
      <c r="B722" s="80"/>
      <c r="C722" s="102" t="s">
        <v>5</v>
      </c>
      <c r="D722" s="9">
        <v>9765936</v>
      </c>
    </row>
    <row r="723" spans="1:7" x14ac:dyDescent="0.2">
      <c r="A723" s="80"/>
      <c r="B723" s="80"/>
      <c r="C723" s="114" t="s">
        <v>114</v>
      </c>
      <c r="D723" s="9">
        <v>3296957</v>
      </c>
    </row>
    <row r="724" spans="1:7" x14ac:dyDescent="0.2">
      <c r="A724" s="80"/>
      <c r="B724" s="80"/>
      <c r="C724" s="115" t="s">
        <v>117</v>
      </c>
      <c r="D724" s="9">
        <v>2562605</v>
      </c>
    </row>
    <row r="725" spans="1:7" ht="15" x14ac:dyDescent="0.25">
      <c r="A725" s="99"/>
      <c r="B725" s="99"/>
      <c r="C725" s="108" t="s">
        <v>82</v>
      </c>
      <c r="D725" s="35">
        <v>1681139</v>
      </c>
      <c r="F725" s="154"/>
      <c r="G725" s="44"/>
    </row>
    <row r="726" spans="1:7" s="52" customFormat="1" ht="11.25" x14ac:dyDescent="0.2">
      <c r="A726" s="93"/>
      <c r="B726" s="93"/>
      <c r="C726" s="111"/>
      <c r="D726" s="53"/>
    </row>
    <row r="727" spans="1:7" s="52" customFormat="1" ht="11.25" x14ac:dyDescent="0.2">
      <c r="A727" s="93"/>
      <c r="B727" s="93"/>
      <c r="C727" s="111"/>
      <c r="D727" s="53"/>
    </row>
    <row r="728" spans="1:7" ht="15.75" x14ac:dyDescent="0.25">
      <c r="A728" s="70" t="s">
        <v>166</v>
      </c>
      <c r="B728" s="91" t="s">
        <v>103</v>
      </c>
      <c r="C728" s="112" t="s">
        <v>225</v>
      </c>
      <c r="D728" s="3"/>
    </row>
    <row r="729" spans="1:7" s="52" customFormat="1" ht="15.75" x14ac:dyDescent="0.25">
      <c r="A729" s="188" t="s">
        <v>382</v>
      </c>
      <c r="B729" s="188"/>
      <c r="C729" s="160"/>
      <c r="D729" s="161"/>
    </row>
    <row r="730" spans="1:7" ht="14.25" x14ac:dyDescent="0.2">
      <c r="C730" s="106" t="s">
        <v>61</v>
      </c>
      <c r="D730" s="6">
        <f>D731+D732</f>
        <v>1092691</v>
      </c>
    </row>
    <row r="731" spans="1:7" x14ac:dyDescent="0.2">
      <c r="A731" s="80"/>
      <c r="B731" s="80"/>
      <c r="C731" s="124" t="s">
        <v>365</v>
      </c>
      <c r="D731" s="9">
        <v>1091481</v>
      </c>
    </row>
    <row r="732" spans="1:7" x14ac:dyDescent="0.2">
      <c r="A732" s="80"/>
      <c r="B732" s="80"/>
      <c r="C732" s="102" t="s">
        <v>115</v>
      </c>
      <c r="D732" s="9">
        <v>1210</v>
      </c>
    </row>
    <row r="733" spans="1:7" ht="14.25" x14ac:dyDescent="0.2">
      <c r="A733" s="62"/>
      <c r="B733" s="62"/>
      <c r="C733" s="106" t="s">
        <v>3</v>
      </c>
      <c r="D733" s="6">
        <f>D734+D738</f>
        <v>1092691</v>
      </c>
    </row>
    <row r="734" spans="1:7" ht="15" x14ac:dyDescent="0.25">
      <c r="A734" s="25"/>
      <c r="B734" s="25"/>
      <c r="C734" s="108" t="s">
        <v>2</v>
      </c>
      <c r="D734" s="35">
        <f>D735</f>
        <v>894841</v>
      </c>
    </row>
    <row r="735" spans="1:7" x14ac:dyDescent="0.2">
      <c r="A735" s="80"/>
      <c r="B735" s="80"/>
      <c r="C735" s="102" t="s">
        <v>5</v>
      </c>
      <c r="D735" s="9">
        <v>894841</v>
      </c>
    </row>
    <row r="736" spans="1:7" x14ac:dyDescent="0.2">
      <c r="A736" s="80"/>
      <c r="B736" s="80"/>
      <c r="C736" s="114" t="s">
        <v>114</v>
      </c>
      <c r="D736" s="9">
        <v>380586</v>
      </c>
    </row>
    <row r="737" spans="1:5" x14ac:dyDescent="0.2">
      <c r="A737" s="80"/>
      <c r="B737" s="80"/>
      <c r="C737" s="115" t="s">
        <v>117</v>
      </c>
      <c r="D737" s="9">
        <v>295835</v>
      </c>
    </row>
    <row r="738" spans="1:5" ht="15" x14ac:dyDescent="0.25">
      <c r="A738" s="99"/>
      <c r="B738" s="99"/>
      <c r="C738" s="108" t="s">
        <v>82</v>
      </c>
      <c r="D738" s="35">
        <v>197850</v>
      </c>
    </row>
    <row r="739" spans="1:5" s="52" customFormat="1" ht="11.25" x14ac:dyDescent="0.2">
      <c r="A739" s="93"/>
      <c r="B739" s="93"/>
      <c r="C739" s="111"/>
      <c r="D739" s="53"/>
    </row>
    <row r="740" spans="1:5" s="52" customFormat="1" ht="11.25" x14ac:dyDescent="0.2">
      <c r="A740" s="93"/>
      <c r="B740" s="93"/>
      <c r="C740" s="113"/>
      <c r="D740" s="53"/>
    </row>
    <row r="741" spans="1:5" s="52" customFormat="1" ht="11.25" x14ac:dyDescent="0.2">
      <c r="A741" s="93"/>
      <c r="B741" s="93"/>
      <c r="C741" s="111"/>
      <c r="D741" s="53"/>
    </row>
    <row r="742" spans="1:5" s="52" customFormat="1" ht="11.25" x14ac:dyDescent="0.2">
      <c r="A742" s="93"/>
      <c r="B742" s="93"/>
      <c r="C742" s="111"/>
      <c r="D742" s="53"/>
    </row>
    <row r="743" spans="1:5" ht="18.75" x14ac:dyDescent="0.3">
      <c r="A743" s="140"/>
      <c r="B743" s="80"/>
      <c r="C743" s="128" t="s">
        <v>286</v>
      </c>
      <c r="D743" s="54"/>
    </row>
    <row r="744" spans="1:5" ht="18.75" x14ac:dyDescent="0.3">
      <c r="A744" s="140"/>
      <c r="B744" s="80"/>
      <c r="C744" s="128" t="s">
        <v>268</v>
      </c>
      <c r="D744" s="54"/>
    </row>
    <row r="745" spans="1:5" s="14" customFormat="1" ht="11.25" x14ac:dyDescent="0.2">
      <c r="A745" s="77"/>
      <c r="B745" s="77"/>
      <c r="C745" s="113"/>
      <c r="D745" s="15"/>
    </row>
    <row r="746" spans="1:5" ht="15.75" x14ac:dyDescent="0.25">
      <c r="A746" s="70" t="s">
        <v>214</v>
      </c>
      <c r="B746" s="91" t="s">
        <v>133</v>
      </c>
      <c r="C746" s="112" t="s">
        <v>333</v>
      </c>
      <c r="D746" s="3"/>
    </row>
    <row r="747" spans="1:5" s="45" customFormat="1" ht="15.75" x14ac:dyDescent="0.25">
      <c r="A747" s="188" t="s">
        <v>421</v>
      </c>
      <c r="B747" s="188"/>
      <c r="C747" s="125" t="s">
        <v>268</v>
      </c>
      <c r="D747" s="79"/>
    </row>
    <row r="748" spans="1:5" s="166" customFormat="1" ht="11.25" x14ac:dyDescent="0.2">
      <c r="A748" s="162"/>
      <c r="B748" s="162"/>
      <c r="C748" s="168"/>
      <c r="D748" s="169"/>
    </row>
    <row r="749" spans="1:5" ht="14.25" x14ac:dyDescent="0.2">
      <c r="A749" s="62"/>
      <c r="B749" s="62"/>
      <c r="C749" s="106" t="s">
        <v>61</v>
      </c>
      <c r="D749" s="6">
        <f>SUM(D750:D751)</f>
        <v>4608090</v>
      </c>
      <c r="E749" s="102"/>
    </row>
    <row r="750" spans="1:5" x14ac:dyDescent="0.2">
      <c r="A750" s="80"/>
      <c r="B750" s="80"/>
      <c r="C750" s="124" t="s">
        <v>365</v>
      </c>
      <c r="D750" s="9">
        <v>4578403</v>
      </c>
    </row>
    <row r="751" spans="1:5" x14ac:dyDescent="0.2">
      <c r="A751" s="80"/>
      <c r="B751" s="80"/>
      <c r="C751" s="102" t="s">
        <v>115</v>
      </c>
      <c r="D751" s="9">
        <v>29687</v>
      </c>
    </row>
    <row r="752" spans="1:5" ht="14.25" x14ac:dyDescent="0.2">
      <c r="A752" s="62"/>
      <c r="B752" s="62"/>
      <c r="C752" s="106" t="s">
        <v>3</v>
      </c>
      <c r="D752" s="6">
        <f>D753+D759</f>
        <v>4608090</v>
      </c>
    </row>
    <row r="753" spans="1:7" ht="15" x14ac:dyDescent="0.25">
      <c r="A753" s="25"/>
      <c r="B753" s="25"/>
      <c r="C753" s="108" t="s">
        <v>2</v>
      </c>
      <c r="D753" s="35">
        <f>D754+D757+D758</f>
        <v>4580403</v>
      </c>
    </row>
    <row r="754" spans="1:7" x14ac:dyDescent="0.2">
      <c r="A754" s="80"/>
      <c r="B754" s="80"/>
      <c r="C754" s="102" t="s">
        <v>5</v>
      </c>
      <c r="D754" s="9">
        <v>2896891</v>
      </c>
    </row>
    <row r="755" spans="1:7" x14ac:dyDescent="0.2">
      <c r="A755" s="80"/>
      <c r="B755" s="80"/>
      <c r="C755" s="114" t="s">
        <v>114</v>
      </c>
      <c r="D755" s="9">
        <v>1323452</v>
      </c>
    </row>
    <row r="756" spans="1:7" x14ac:dyDescent="0.2">
      <c r="A756" s="80"/>
      <c r="B756" s="80"/>
      <c r="C756" s="115" t="s">
        <v>117</v>
      </c>
      <c r="D756" s="9">
        <v>991692</v>
      </c>
    </row>
    <row r="757" spans="1:7" x14ac:dyDescent="0.2">
      <c r="A757" s="80"/>
      <c r="B757" s="80"/>
      <c r="C757" s="102" t="s">
        <v>83</v>
      </c>
      <c r="D757" s="103">
        <v>1623512</v>
      </c>
      <c r="E757" s="102"/>
      <c r="F757" s="102"/>
      <c r="G757" s="102"/>
    </row>
    <row r="758" spans="1:7" s="45" customFormat="1" x14ac:dyDescent="0.2">
      <c r="A758" s="80"/>
      <c r="B758" s="80"/>
      <c r="C758" s="124" t="s">
        <v>192</v>
      </c>
      <c r="D758" s="104">
        <v>60000</v>
      </c>
      <c r="E758" s="124"/>
      <c r="F758" s="124"/>
      <c r="G758" s="124"/>
    </row>
    <row r="759" spans="1:7" ht="15" x14ac:dyDescent="0.25">
      <c r="A759" s="99"/>
      <c r="B759" s="99"/>
      <c r="C759" s="108" t="s">
        <v>82</v>
      </c>
      <c r="D759" s="35">
        <v>27687</v>
      </c>
    </row>
    <row r="760" spans="1:7" s="52" customFormat="1" ht="11.25" x14ac:dyDescent="0.2">
      <c r="A760" s="93"/>
      <c r="B760" s="93"/>
      <c r="C760" s="111"/>
      <c r="D760" s="53"/>
    </row>
    <row r="761" spans="1:7" s="52" customFormat="1" ht="11.25" x14ac:dyDescent="0.2">
      <c r="A761" s="93"/>
      <c r="B761" s="93"/>
      <c r="C761" s="113"/>
      <c r="D761" s="53"/>
    </row>
    <row r="762" spans="1:7" s="52" customFormat="1" ht="11.25" x14ac:dyDescent="0.2">
      <c r="A762" s="93"/>
      <c r="B762" s="93"/>
      <c r="C762" s="111"/>
      <c r="D762" s="53"/>
    </row>
    <row r="763" spans="1:7" s="52" customFormat="1" ht="11.25" x14ac:dyDescent="0.2">
      <c r="A763" s="93"/>
      <c r="B763" s="93"/>
      <c r="C763" s="111"/>
      <c r="D763" s="53"/>
    </row>
    <row r="764" spans="1:7" ht="18.75" x14ac:dyDescent="0.3">
      <c r="A764" s="140"/>
      <c r="B764" s="140"/>
      <c r="C764" s="128" t="s">
        <v>285</v>
      </c>
      <c r="D764" s="54"/>
    </row>
    <row r="765" spans="1:7" ht="18.75" x14ac:dyDescent="0.3">
      <c r="A765" s="140"/>
      <c r="B765" s="140"/>
      <c r="C765" s="128" t="s">
        <v>266</v>
      </c>
      <c r="D765" s="54"/>
    </row>
    <row r="766" spans="1:7" s="52" customFormat="1" ht="11.25" x14ac:dyDescent="0.2">
      <c r="A766" s="77"/>
      <c r="B766" s="77"/>
      <c r="C766" s="111"/>
      <c r="D766" s="53"/>
    </row>
    <row r="767" spans="1:7" ht="15.75" x14ac:dyDescent="0.25">
      <c r="A767" s="70" t="s">
        <v>75</v>
      </c>
      <c r="B767" s="91" t="s">
        <v>88</v>
      </c>
      <c r="C767" s="112" t="s">
        <v>333</v>
      </c>
      <c r="D767" s="3"/>
    </row>
    <row r="768" spans="1:7" s="45" customFormat="1" ht="15.75" x14ac:dyDescent="0.25">
      <c r="A768" s="188" t="s">
        <v>405</v>
      </c>
      <c r="B768" s="188"/>
      <c r="C768" s="125" t="s">
        <v>266</v>
      </c>
      <c r="D768" s="79"/>
    </row>
    <row r="769" spans="1:4" s="52" customFormat="1" ht="11.25" x14ac:dyDescent="0.2">
      <c r="A769" s="93"/>
      <c r="B769" s="93"/>
      <c r="C769" s="160"/>
      <c r="D769" s="161"/>
    </row>
    <row r="770" spans="1:4" ht="14.25" x14ac:dyDescent="0.2">
      <c r="C770" s="106" t="s">
        <v>61</v>
      </c>
      <c r="D770" s="6">
        <f>SUM(D771:D773)</f>
        <v>2005826</v>
      </c>
    </row>
    <row r="771" spans="1:4" x14ac:dyDescent="0.2">
      <c r="A771" s="80"/>
      <c r="B771" s="80"/>
      <c r="C771" s="124" t="s">
        <v>365</v>
      </c>
      <c r="D771" s="9">
        <v>1019066</v>
      </c>
    </row>
    <row r="772" spans="1:4" x14ac:dyDescent="0.2">
      <c r="A772" s="80"/>
      <c r="B772" s="80"/>
      <c r="C772" s="117" t="s">
        <v>169</v>
      </c>
      <c r="D772" s="44">
        <v>986333</v>
      </c>
    </row>
    <row r="773" spans="1:4" x14ac:dyDescent="0.2">
      <c r="A773" s="80"/>
      <c r="B773" s="80"/>
      <c r="C773" s="102" t="s">
        <v>115</v>
      </c>
      <c r="D773" s="9">
        <v>427</v>
      </c>
    </row>
    <row r="774" spans="1:4" ht="14.25" x14ac:dyDescent="0.2">
      <c r="A774" s="62"/>
      <c r="B774" s="62"/>
      <c r="C774" s="106" t="s">
        <v>3</v>
      </c>
      <c r="D774" s="6">
        <f>D775+D781</f>
        <v>2005826</v>
      </c>
    </row>
    <row r="775" spans="1:4" ht="15" x14ac:dyDescent="0.25">
      <c r="A775" s="25"/>
      <c r="B775" s="25"/>
      <c r="C775" s="108" t="s">
        <v>2</v>
      </c>
      <c r="D775" s="35">
        <f>D776</f>
        <v>1607828</v>
      </c>
    </row>
    <row r="776" spans="1:4" x14ac:dyDescent="0.2">
      <c r="A776" s="80"/>
      <c r="B776" s="80"/>
      <c r="C776" s="102" t="s">
        <v>5</v>
      </c>
      <c r="D776" s="9">
        <v>1607828</v>
      </c>
    </row>
    <row r="777" spans="1:4" x14ac:dyDescent="0.2">
      <c r="A777" s="80"/>
      <c r="B777" s="80"/>
      <c r="C777" s="122" t="s">
        <v>114</v>
      </c>
      <c r="D777" s="9">
        <v>631182</v>
      </c>
    </row>
    <row r="778" spans="1:4" x14ac:dyDescent="0.2">
      <c r="A778" s="80"/>
      <c r="B778" s="80"/>
      <c r="C778" s="118" t="s">
        <v>168</v>
      </c>
      <c r="D778" s="47">
        <v>349870</v>
      </c>
    </row>
    <row r="779" spans="1:4" x14ac:dyDescent="0.2">
      <c r="A779" s="80"/>
      <c r="B779" s="80"/>
      <c r="C779" s="114" t="s">
        <v>117</v>
      </c>
      <c r="D779" s="9">
        <v>487019</v>
      </c>
    </row>
    <row r="780" spans="1:4" x14ac:dyDescent="0.2">
      <c r="A780" s="80"/>
      <c r="B780" s="80"/>
      <c r="C780" s="119" t="s">
        <v>236</v>
      </c>
      <c r="D780" s="47">
        <v>271223</v>
      </c>
    </row>
    <row r="781" spans="1:4" ht="15" x14ac:dyDescent="0.25">
      <c r="A781" s="99"/>
      <c r="B781" s="99"/>
      <c r="C781" s="108" t="s">
        <v>82</v>
      </c>
      <c r="D781" s="35">
        <v>397998</v>
      </c>
    </row>
    <row r="782" spans="1:4" s="52" customFormat="1" ht="11.25" x14ac:dyDescent="0.2">
      <c r="A782" s="77"/>
      <c r="B782" s="77"/>
      <c r="C782" s="111"/>
      <c r="D782" s="53"/>
    </row>
    <row r="783" spans="1:4" s="52" customFormat="1" ht="11.25" x14ac:dyDescent="0.2">
      <c r="A783" s="77"/>
      <c r="B783" s="77"/>
      <c r="C783" s="113"/>
      <c r="D783" s="53"/>
    </row>
    <row r="784" spans="1:4" s="52" customFormat="1" ht="11.25" x14ac:dyDescent="0.2">
      <c r="A784" s="77"/>
      <c r="B784" s="77"/>
      <c r="C784" s="111"/>
      <c r="D784" s="53"/>
    </row>
    <row r="785" spans="1:4" s="52" customFormat="1" ht="11.25" x14ac:dyDescent="0.2">
      <c r="A785" s="77"/>
      <c r="B785" s="77"/>
      <c r="C785" s="113"/>
      <c r="D785" s="53"/>
    </row>
    <row r="786" spans="1:4" s="52" customFormat="1" ht="11.25" x14ac:dyDescent="0.2">
      <c r="A786" s="77"/>
      <c r="B786" s="77"/>
      <c r="C786" s="113"/>
      <c r="D786" s="53"/>
    </row>
    <row r="787" spans="1:4" s="52" customFormat="1" ht="11.25" x14ac:dyDescent="0.2">
      <c r="A787" s="77"/>
      <c r="B787" s="77"/>
      <c r="C787" s="113"/>
      <c r="D787" s="53"/>
    </row>
    <row r="788" spans="1:4" s="52" customFormat="1" ht="11.25" x14ac:dyDescent="0.2">
      <c r="A788" s="77"/>
      <c r="B788" s="77"/>
      <c r="C788" s="113"/>
      <c r="D788" s="53"/>
    </row>
    <row r="789" spans="1:4" s="52" customFormat="1" ht="11.25" x14ac:dyDescent="0.2">
      <c r="A789" s="77"/>
      <c r="B789" s="77"/>
      <c r="C789" s="113"/>
      <c r="D789" s="53"/>
    </row>
    <row r="790" spans="1:4" s="52" customFormat="1" ht="11.25" x14ac:dyDescent="0.2">
      <c r="A790" s="77"/>
      <c r="B790" s="77"/>
      <c r="C790" s="113"/>
      <c r="D790" s="53"/>
    </row>
    <row r="791" spans="1:4" s="52" customFormat="1" ht="11.25" x14ac:dyDescent="0.2">
      <c r="A791" s="77"/>
      <c r="B791" s="77"/>
      <c r="C791" s="113"/>
      <c r="D791" s="53"/>
    </row>
    <row r="792" spans="1:4" s="52" customFormat="1" ht="11.25" x14ac:dyDescent="0.2">
      <c r="A792" s="77"/>
      <c r="B792" s="77"/>
      <c r="C792" s="113"/>
      <c r="D792" s="53"/>
    </row>
    <row r="793" spans="1:4" s="52" customFormat="1" ht="11.25" x14ac:dyDescent="0.2">
      <c r="A793" s="77"/>
      <c r="B793" s="77"/>
      <c r="C793" s="113"/>
      <c r="D793" s="53"/>
    </row>
    <row r="794" spans="1:4" s="52" customFormat="1" ht="11.25" x14ac:dyDescent="0.2">
      <c r="A794" s="77"/>
      <c r="B794" s="77"/>
      <c r="C794" s="113"/>
      <c r="D794" s="53"/>
    </row>
    <row r="795" spans="1:4" s="52" customFormat="1" ht="11.25" x14ac:dyDescent="0.2">
      <c r="A795" s="77"/>
      <c r="B795" s="77"/>
      <c r="C795" s="113"/>
      <c r="D795" s="53"/>
    </row>
    <row r="796" spans="1:4" s="52" customFormat="1" ht="11.25" x14ac:dyDescent="0.2">
      <c r="A796" s="77"/>
      <c r="B796" s="77"/>
      <c r="C796" s="113"/>
      <c r="D796" s="53"/>
    </row>
    <row r="797" spans="1:4" s="52" customFormat="1" ht="11.25" x14ac:dyDescent="0.2">
      <c r="A797" s="77"/>
      <c r="B797" s="77"/>
      <c r="C797" s="113"/>
      <c r="D797" s="53"/>
    </row>
    <row r="798" spans="1:4" s="52" customFormat="1" ht="11.25" x14ac:dyDescent="0.2">
      <c r="A798" s="77"/>
      <c r="B798" s="77"/>
      <c r="C798" s="113"/>
      <c r="D798" s="53"/>
    </row>
    <row r="799" spans="1:4" s="52" customFormat="1" ht="11.25" x14ac:dyDescent="0.2">
      <c r="A799" s="77"/>
      <c r="B799" s="77"/>
      <c r="C799" s="113"/>
      <c r="D799" s="53"/>
    </row>
    <row r="800" spans="1:4" s="52" customFormat="1" ht="11.25" x14ac:dyDescent="0.2">
      <c r="A800" s="77"/>
      <c r="B800" s="77"/>
      <c r="C800" s="113"/>
      <c r="D800" s="53"/>
    </row>
    <row r="801" spans="1:6" s="52" customFormat="1" ht="11.25" x14ac:dyDescent="0.2">
      <c r="A801" s="77"/>
      <c r="B801" s="77"/>
      <c r="C801" s="113"/>
      <c r="D801" s="53"/>
    </row>
    <row r="802" spans="1:6" ht="18.75" x14ac:dyDescent="0.3">
      <c r="A802" s="140"/>
      <c r="B802" s="140"/>
      <c r="C802" s="128" t="s">
        <v>267</v>
      </c>
      <c r="D802" s="54"/>
    </row>
    <row r="803" spans="1:6" ht="18.75" x14ac:dyDescent="0.3">
      <c r="A803" s="140"/>
      <c r="B803" s="140"/>
      <c r="C803" s="128" t="s">
        <v>263</v>
      </c>
      <c r="D803" s="54"/>
    </row>
    <row r="804" spans="1:6" s="52" customFormat="1" ht="11.25" x14ac:dyDescent="0.2">
      <c r="A804" s="77"/>
      <c r="B804" s="77"/>
      <c r="C804" s="111"/>
      <c r="D804" s="53"/>
    </row>
    <row r="805" spans="1:6" ht="15.75" x14ac:dyDescent="0.25">
      <c r="A805" s="70" t="s">
        <v>262</v>
      </c>
      <c r="B805" s="91" t="s">
        <v>109</v>
      </c>
      <c r="C805" s="112" t="s">
        <v>333</v>
      </c>
      <c r="D805" s="3"/>
    </row>
    <row r="806" spans="1:6" s="45" customFormat="1" ht="15.75" x14ac:dyDescent="0.25">
      <c r="A806" s="188" t="s">
        <v>368</v>
      </c>
      <c r="B806" s="188"/>
      <c r="C806" s="125" t="s">
        <v>263</v>
      </c>
      <c r="D806" s="79"/>
    </row>
    <row r="807" spans="1:6" s="52" customFormat="1" ht="11.25" x14ac:dyDescent="0.2">
      <c r="A807" s="93"/>
      <c r="B807" s="93"/>
      <c r="C807" s="160"/>
      <c r="D807" s="161"/>
    </row>
    <row r="808" spans="1:6" ht="14.25" x14ac:dyDescent="0.2">
      <c r="C808" s="106" t="s">
        <v>61</v>
      </c>
      <c r="D808" s="6">
        <f>SUM(D809:D811)</f>
        <v>17923008</v>
      </c>
      <c r="E808" s="102"/>
      <c r="F808" s="102"/>
    </row>
    <row r="809" spans="1:6" x14ac:dyDescent="0.2">
      <c r="A809" s="80"/>
      <c r="B809" s="80"/>
      <c r="C809" s="124" t="s">
        <v>365</v>
      </c>
      <c r="D809" s="9">
        <v>17842899</v>
      </c>
      <c r="E809" s="102"/>
      <c r="F809" s="102"/>
    </row>
    <row r="810" spans="1:6" x14ac:dyDescent="0.2">
      <c r="A810" s="80"/>
      <c r="B810" s="80"/>
      <c r="C810" s="117" t="s">
        <v>169</v>
      </c>
      <c r="D810" s="44">
        <v>54309</v>
      </c>
      <c r="E810" s="102"/>
      <c r="F810" s="102"/>
    </row>
    <row r="811" spans="1:6" x14ac:dyDescent="0.2">
      <c r="A811" s="80"/>
      <c r="B811" s="80"/>
      <c r="C811" s="102" t="s">
        <v>115</v>
      </c>
      <c r="D811" s="9">
        <v>25800</v>
      </c>
    </row>
    <row r="812" spans="1:6" ht="14.25" x14ac:dyDescent="0.2">
      <c r="A812" s="62"/>
      <c r="B812" s="62"/>
      <c r="C812" s="106" t="s">
        <v>3</v>
      </c>
      <c r="D812" s="6">
        <f>D813+D817</f>
        <v>17923008</v>
      </c>
    </row>
    <row r="813" spans="1:6" ht="15" x14ac:dyDescent="0.25">
      <c r="A813" s="25"/>
      <c r="B813" s="25"/>
      <c r="C813" s="108" t="s">
        <v>2</v>
      </c>
      <c r="D813" s="35">
        <f>D814</f>
        <v>14940201</v>
      </c>
    </row>
    <row r="814" spans="1:6" x14ac:dyDescent="0.2">
      <c r="A814" s="80"/>
      <c r="B814" s="80"/>
      <c r="C814" s="102" t="s">
        <v>5</v>
      </c>
      <c r="D814" s="104">
        <v>14940201</v>
      </c>
    </row>
    <row r="815" spans="1:6" x14ac:dyDescent="0.2">
      <c r="A815" s="80"/>
      <c r="B815" s="80"/>
      <c r="C815" s="114" t="s">
        <v>114</v>
      </c>
      <c r="D815" s="104">
        <v>4165878</v>
      </c>
    </row>
    <row r="816" spans="1:6" x14ac:dyDescent="0.2">
      <c r="A816" s="80"/>
      <c r="B816" s="80"/>
      <c r="C816" s="115" t="s">
        <v>117</v>
      </c>
      <c r="D816" s="104">
        <v>3268526</v>
      </c>
    </row>
    <row r="817" spans="1:4" ht="15" x14ac:dyDescent="0.25">
      <c r="A817" s="99"/>
      <c r="B817" s="99"/>
      <c r="C817" s="108" t="s">
        <v>82</v>
      </c>
      <c r="D817" s="35">
        <v>2982807</v>
      </c>
    </row>
    <row r="818" spans="1:4" s="52" customFormat="1" ht="11.25" x14ac:dyDescent="0.2">
      <c r="A818" s="77"/>
      <c r="B818" s="77"/>
      <c r="C818" s="111"/>
      <c r="D818" s="53"/>
    </row>
    <row r="819" spans="1:4" s="52" customFormat="1" ht="11.25" x14ac:dyDescent="0.2">
      <c r="A819" s="77"/>
      <c r="B819" s="77"/>
      <c r="C819" s="111"/>
      <c r="D819" s="53"/>
    </row>
    <row r="820" spans="1:4" s="52" customFormat="1" ht="11.25" x14ac:dyDescent="0.2">
      <c r="A820" s="77"/>
      <c r="B820" s="77"/>
      <c r="C820" s="113"/>
      <c r="D820" s="53"/>
    </row>
    <row r="821" spans="1:4" s="52" customFormat="1" ht="11.25" x14ac:dyDescent="0.2">
      <c r="A821" s="77"/>
      <c r="B821" s="77"/>
      <c r="C821" s="113"/>
      <c r="D821" s="53"/>
    </row>
    <row r="822" spans="1:4" ht="18.75" x14ac:dyDescent="0.3">
      <c r="A822" s="140"/>
      <c r="B822" s="140"/>
      <c r="C822" s="128" t="s">
        <v>284</v>
      </c>
      <c r="D822" s="54"/>
    </row>
    <row r="823" spans="1:4" s="45" customFormat="1" ht="18.75" x14ac:dyDescent="0.3">
      <c r="A823" s="140"/>
      <c r="B823" s="140"/>
      <c r="C823" s="128" t="s">
        <v>433</v>
      </c>
      <c r="D823" s="54"/>
    </row>
    <row r="824" spans="1:4" s="52" customFormat="1" ht="11.25" x14ac:dyDescent="0.2">
      <c r="A824" s="77"/>
      <c r="B824" s="77"/>
      <c r="C824" s="111"/>
      <c r="D824" s="53"/>
    </row>
    <row r="825" spans="1:4" ht="15.75" x14ac:dyDescent="0.25">
      <c r="A825" s="70"/>
      <c r="B825" s="70"/>
      <c r="C825" s="112" t="s">
        <v>61</v>
      </c>
      <c r="D825" s="3">
        <f>D826+D827</f>
        <v>2642681</v>
      </c>
    </row>
    <row r="826" spans="1:4" x14ac:dyDescent="0.2">
      <c r="A826" s="80"/>
      <c r="B826" s="80"/>
      <c r="C826" s="124" t="s">
        <v>365</v>
      </c>
      <c r="D826" s="9">
        <f>D840+D854+D862</f>
        <v>1482489</v>
      </c>
    </row>
    <row r="827" spans="1:4" x14ac:dyDescent="0.2">
      <c r="A827" s="80"/>
      <c r="B827" s="80"/>
      <c r="C827" s="102" t="s">
        <v>115</v>
      </c>
      <c r="D827" s="9">
        <f>D841</f>
        <v>1160192</v>
      </c>
    </row>
    <row r="828" spans="1:4" ht="15.75" x14ac:dyDescent="0.25">
      <c r="A828" s="70"/>
      <c r="B828" s="70"/>
      <c r="C828" s="112" t="s">
        <v>3</v>
      </c>
      <c r="D828" s="3">
        <f>D829+D833</f>
        <v>2642681</v>
      </c>
    </row>
    <row r="829" spans="1:4" ht="15" x14ac:dyDescent="0.25">
      <c r="A829" s="25"/>
      <c r="B829" s="25"/>
      <c r="C829" s="108" t="s">
        <v>2</v>
      </c>
      <c r="D829" s="35">
        <f>D830</f>
        <v>2542478</v>
      </c>
    </row>
    <row r="830" spans="1:4" x14ac:dyDescent="0.2">
      <c r="A830" s="80"/>
      <c r="B830" s="80"/>
      <c r="C830" s="102" t="s">
        <v>5</v>
      </c>
      <c r="D830" s="9">
        <f>D844+D857+D865</f>
        <v>2542478</v>
      </c>
    </row>
    <row r="831" spans="1:4" x14ac:dyDescent="0.2">
      <c r="A831" s="80"/>
      <c r="B831" s="80"/>
      <c r="C831" s="114" t="s">
        <v>114</v>
      </c>
      <c r="D831" s="9">
        <f>D845+D866</f>
        <v>1702351</v>
      </c>
    </row>
    <row r="832" spans="1:4" x14ac:dyDescent="0.2">
      <c r="A832" s="80"/>
      <c r="B832" s="80"/>
      <c r="C832" s="115" t="s">
        <v>117</v>
      </c>
      <c r="D832" s="9">
        <f>D846+D867</f>
        <v>1318005</v>
      </c>
    </row>
    <row r="833" spans="1:4" ht="15" x14ac:dyDescent="0.25">
      <c r="A833" s="99"/>
      <c r="B833" s="99"/>
      <c r="C833" s="108" t="s">
        <v>82</v>
      </c>
      <c r="D833" s="35">
        <f>D847</f>
        <v>100203</v>
      </c>
    </row>
    <row r="834" spans="1:4" s="52" customFormat="1" ht="11.25" x14ac:dyDescent="0.2">
      <c r="A834" s="77"/>
      <c r="B834" s="77"/>
      <c r="C834" s="111"/>
      <c r="D834" s="53"/>
    </row>
    <row r="835" spans="1:4" s="52" customFormat="1" ht="11.25" x14ac:dyDescent="0.2">
      <c r="A835" s="77"/>
      <c r="B835" s="77"/>
      <c r="C835" s="113"/>
      <c r="D835" s="53"/>
    </row>
    <row r="836" spans="1:4" ht="15.75" x14ac:dyDescent="0.25">
      <c r="A836" s="70" t="s">
        <v>147</v>
      </c>
      <c r="B836" s="91" t="s">
        <v>19</v>
      </c>
      <c r="C836" s="112" t="s">
        <v>434</v>
      </c>
      <c r="D836" s="3"/>
    </row>
    <row r="837" spans="1:4" ht="15.75" x14ac:dyDescent="0.25">
      <c r="A837" s="188" t="s">
        <v>387</v>
      </c>
      <c r="B837" s="188"/>
      <c r="C837" s="112" t="s">
        <v>329</v>
      </c>
      <c r="D837" s="3"/>
    </row>
    <row r="838" spans="1:4" s="52" customFormat="1" ht="11.25" x14ac:dyDescent="0.2">
      <c r="A838" s="93"/>
      <c r="B838" s="93"/>
      <c r="C838" s="160"/>
      <c r="D838" s="161"/>
    </row>
    <row r="839" spans="1:4" ht="14.25" x14ac:dyDescent="0.2">
      <c r="A839" s="62"/>
      <c r="B839" s="62"/>
      <c r="C839" s="106" t="s">
        <v>61</v>
      </c>
      <c r="D839" s="6">
        <f>SUM(D840:D841)</f>
        <v>2163728</v>
      </c>
    </row>
    <row r="840" spans="1:4" x14ac:dyDescent="0.2">
      <c r="A840" s="80"/>
      <c r="B840" s="80"/>
      <c r="C840" s="124" t="s">
        <v>365</v>
      </c>
      <c r="D840" s="9">
        <v>1003536</v>
      </c>
    </row>
    <row r="841" spans="1:4" x14ac:dyDescent="0.2">
      <c r="A841" s="80"/>
      <c r="B841" s="80"/>
      <c r="C841" s="102" t="s">
        <v>115</v>
      </c>
      <c r="D841" s="9">
        <v>1160192</v>
      </c>
    </row>
    <row r="842" spans="1:4" ht="14.25" x14ac:dyDescent="0.2">
      <c r="A842" s="62"/>
      <c r="B842" s="62"/>
      <c r="C842" s="106" t="s">
        <v>3</v>
      </c>
      <c r="D842" s="6">
        <f>D843+D847</f>
        <v>2163728</v>
      </c>
    </row>
    <row r="843" spans="1:4" ht="15" x14ac:dyDescent="0.25">
      <c r="A843" s="25"/>
      <c r="B843" s="25"/>
      <c r="C843" s="108" t="s">
        <v>2</v>
      </c>
      <c r="D843" s="35">
        <f>D844</f>
        <v>2063525</v>
      </c>
    </row>
    <row r="844" spans="1:4" x14ac:dyDescent="0.2">
      <c r="A844" s="80"/>
      <c r="B844" s="80"/>
      <c r="C844" s="102" t="s">
        <v>5</v>
      </c>
      <c r="D844" s="9">
        <v>2063525</v>
      </c>
    </row>
    <row r="845" spans="1:4" x14ac:dyDescent="0.2">
      <c r="A845" s="80"/>
      <c r="B845" s="80"/>
      <c r="C845" s="114" t="s">
        <v>114</v>
      </c>
      <c r="D845" s="9">
        <v>1617614</v>
      </c>
    </row>
    <row r="846" spans="1:4" x14ac:dyDescent="0.2">
      <c r="A846" s="80"/>
      <c r="B846" s="80"/>
      <c r="C846" s="115" t="s">
        <v>117</v>
      </c>
      <c r="D846" s="9">
        <v>1249442</v>
      </c>
    </row>
    <row r="847" spans="1:4" ht="15" x14ac:dyDescent="0.25">
      <c r="A847" s="99"/>
      <c r="B847" s="99"/>
      <c r="C847" s="108" t="s">
        <v>82</v>
      </c>
      <c r="D847" s="35">
        <v>100203</v>
      </c>
    </row>
    <row r="848" spans="1:4" s="52" customFormat="1" ht="11.25" x14ac:dyDescent="0.2">
      <c r="A848" s="77"/>
      <c r="B848" s="77"/>
      <c r="C848" s="111"/>
      <c r="D848" s="53"/>
    </row>
    <row r="849" spans="1:4" s="52" customFormat="1" ht="11.25" x14ac:dyDescent="0.2">
      <c r="A849" s="77"/>
      <c r="B849" s="77"/>
      <c r="C849" s="113"/>
      <c r="D849" s="53"/>
    </row>
    <row r="850" spans="1:4" ht="15.75" x14ac:dyDescent="0.25">
      <c r="A850" s="70" t="s">
        <v>148</v>
      </c>
      <c r="B850" s="91" t="s">
        <v>19</v>
      </c>
      <c r="C850" s="112" t="s">
        <v>330</v>
      </c>
      <c r="D850" s="3"/>
    </row>
    <row r="851" spans="1:4" s="45" customFormat="1" ht="15.75" x14ac:dyDescent="0.25">
      <c r="A851" s="188" t="s">
        <v>387</v>
      </c>
      <c r="B851" s="188"/>
      <c r="C851" s="125" t="s">
        <v>331</v>
      </c>
      <c r="D851" s="79"/>
    </row>
    <row r="852" spans="1:4" s="52" customFormat="1" ht="11.25" x14ac:dyDescent="0.2">
      <c r="A852" s="93"/>
      <c r="B852" s="93"/>
      <c r="C852" s="160"/>
      <c r="D852" s="161"/>
    </row>
    <row r="853" spans="1:4" ht="14.25" x14ac:dyDescent="0.2">
      <c r="C853" s="106" t="s">
        <v>61</v>
      </c>
      <c r="D853" s="6">
        <f>SUM(D854:D854)</f>
        <v>101671</v>
      </c>
    </row>
    <row r="854" spans="1:4" x14ac:dyDescent="0.2">
      <c r="A854" s="80"/>
      <c r="B854" s="80"/>
      <c r="C854" s="124" t="s">
        <v>365</v>
      </c>
      <c r="D854" s="9">
        <v>101671</v>
      </c>
    </row>
    <row r="855" spans="1:4" ht="14.25" x14ac:dyDescent="0.2">
      <c r="A855" s="62"/>
      <c r="B855" s="62"/>
      <c r="C855" s="106" t="s">
        <v>3</v>
      </c>
      <c r="D855" s="6">
        <f t="shared" ref="D855:D856" si="14">D856</f>
        <v>101671</v>
      </c>
    </row>
    <row r="856" spans="1:4" ht="15" x14ac:dyDescent="0.25">
      <c r="A856" s="25"/>
      <c r="B856" s="25"/>
      <c r="C856" s="108" t="s">
        <v>2</v>
      </c>
      <c r="D856" s="35">
        <f t="shared" si="14"/>
        <v>101671</v>
      </c>
    </row>
    <row r="857" spans="1:4" x14ac:dyDescent="0.2">
      <c r="A857" s="80"/>
      <c r="B857" s="80"/>
      <c r="C857" s="102" t="s">
        <v>1</v>
      </c>
      <c r="D857" s="9">
        <v>101671</v>
      </c>
    </row>
    <row r="858" spans="1:4" s="52" customFormat="1" ht="11.25" x14ac:dyDescent="0.2">
      <c r="A858" s="77"/>
      <c r="B858" s="77"/>
      <c r="C858" s="111"/>
      <c r="D858" s="53"/>
    </row>
    <row r="859" spans="1:4" ht="15.75" x14ac:dyDescent="0.25">
      <c r="A859" s="70" t="s">
        <v>149</v>
      </c>
      <c r="B859" s="91" t="s">
        <v>19</v>
      </c>
      <c r="C859" s="112" t="s">
        <v>126</v>
      </c>
      <c r="D859" s="3"/>
    </row>
    <row r="860" spans="1:4" s="52" customFormat="1" ht="15.75" x14ac:dyDescent="0.25">
      <c r="A860" s="188" t="s">
        <v>387</v>
      </c>
      <c r="B860" s="188"/>
      <c r="C860" s="160"/>
      <c r="D860" s="161"/>
    </row>
    <row r="861" spans="1:4" ht="14.25" x14ac:dyDescent="0.2">
      <c r="C861" s="106" t="s">
        <v>61</v>
      </c>
      <c r="D861" s="6">
        <f>D862</f>
        <v>377282</v>
      </c>
    </row>
    <row r="862" spans="1:4" x14ac:dyDescent="0.2">
      <c r="A862" s="80"/>
      <c r="B862" s="80"/>
      <c r="C862" s="124" t="s">
        <v>365</v>
      </c>
      <c r="D862" s="9">
        <v>377282</v>
      </c>
    </row>
    <row r="863" spans="1:4" ht="14.25" x14ac:dyDescent="0.2">
      <c r="A863" s="62"/>
      <c r="B863" s="62"/>
      <c r="C863" s="106" t="s">
        <v>3</v>
      </c>
      <c r="D863" s="6">
        <f t="shared" ref="D863:D864" si="15">D864</f>
        <v>377282</v>
      </c>
    </row>
    <row r="864" spans="1:4" ht="15" x14ac:dyDescent="0.25">
      <c r="A864" s="25"/>
      <c r="B864" s="25"/>
      <c r="C864" s="108" t="s">
        <v>2</v>
      </c>
      <c r="D864" s="35">
        <f t="shared" si="15"/>
        <v>377282</v>
      </c>
    </row>
    <row r="865" spans="1:4" x14ac:dyDescent="0.2">
      <c r="A865" s="80"/>
      <c r="B865" s="80"/>
      <c r="C865" s="102" t="s">
        <v>5</v>
      </c>
      <c r="D865" s="9">
        <v>377282</v>
      </c>
    </row>
    <row r="866" spans="1:4" x14ac:dyDescent="0.2">
      <c r="A866" s="80"/>
      <c r="B866" s="80"/>
      <c r="C866" s="114" t="s">
        <v>114</v>
      </c>
      <c r="D866" s="9">
        <v>84737</v>
      </c>
    </row>
    <row r="867" spans="1:4" x14ac:dyDescent="0.2">
      <c r="A867" s="80"/>
      <c r="B867" s="80"/>
      <c r="C867" s="115" t="s">
        <v>117</v>
      </c>
      <c r="D867" s="9">
        <v>68563</v>
      </c>
    </row>
    <row r="868" spans="1:4" x14ac:dyDescent="0.2">
      <c r="A868" s="77"/>
      <c r="B868" s="77"/>
      <c r="C868" s="113"/>
      <c r="D868" s="15"/>
    </row>
    <row r="869" spans="1:4" s="45" customFormat="1" x14ac:dyDescent="0.2">
      <c r="A869" s="77"/>
      <c r="B869" s="77"/>
      <c r="C869" s="113"/>
      <c r="D869" s="53"/>
    </row>
    <row r="870" spans="1:4" s="45" customFormat="1" x14ac:dyDescent="0.2">
      <c r="A870" s="77"/>
      <c r="B870" s="77"/>
      <c r="C870" s="113"/>
      <c r="D870" s="53"/>
    </row>
    <row r="871" spans="1:4" x14ac:dyDescent="0.2">
      <c r="A871" s="80"/>
      <c r="B871" s="80"/>
      <c r="C871" s="124"/>
    </row>
    <row r="872" spans="1:4" ht="18.75" x14ac:dyDescent="0.3">
      <c r="A872" s="25"/>
      <c r="B872" s="25"/>
      <c r="C872" s="128" t="s">
        <v>283</v>
      </c>
      <c r="D872" s="3"/>
    </row>
    <row r="873" spans="1:4" ht="18.75" x14ac:dyDescent="0.3">
      <c r="A873" s="25"/>
      <c r="B873" s="25"/>
      <c r="C873" s="128" t="s">
        <v>265</v>
      </c>
      <c r="D873" s="3"/>
    </row>
    <row r="874" spans="1:4" x14ac:dyDescent="0.2">
      <c r="A874" s="77"/>
      <c r="B874" s="77"/>
      <c r="C874" s="113"/>
      <c r="D874" s="15"/>
    </row>
    <row r="875" spans="1:4" ht="15" x14ac:dyDescent="0.25">
      <c r="A875" s="25"/>
      <c r="B875" s="25"/>
      <c r="C875" s="106" t="s">
        <v>61</v>
      </c>
      <c r="D875" s="6">
        <f>SUM(D876:D877)</f>
        <v>4438791</v>
      </c>
    </row>
    <row r="876" spans="1:4" ht="15" x14ac:dyDescent="0.25">
      <c r="A876" s="25"/>
      <c r="B876" s="25"/>
      <c r="C876" s="124" t="s">
        <v>365</v>
      </c>
      <c r="D876" s="9">
        <f>D891+D906</f>
        <v>4433791</v>
      </c>
    </row>
    <row r="877" spans="1:4" ht="15" x14ac:dyDescent="0.25">
      <c r="A877" s="25"/>
      <c r="B877" s="25"/>
      <c r="C877" s="102" t="s">
        <v>115</v>
      </c>
      <c r="D877" s="9">
        <f>D892</f>
        <v>5000</v>
      </c>
    </row>
    <row r="878" spans="1:4" ht="15" x14ac:dyDescent="0.25">
      <c r="A878" s="25"/>
      <c r="B878" s="25"/>
      <c r="C878" s="106" t="s">
        <v>3</v>
      </c>
      <c r="D878" s="6">
        <f>D879+D884</f>
        <v>4438791</v>
      </c>
    </row>
    <row r="879" spans="1:4" ht="15" x14ac:dyDescent="0.25">
      <c r="A879" s="25"/>
      <c r="B879" s="25"/>
      <c r="C879" s="108" t="s">
        <v>2</v>
      </c>
      <c r="D879" s="35">
        <f>D880+D883</f>
        <v>755118</v>
      </c>
    </row>
    <row r="880" spans="1:4" ht="15" x14ac:dyDescent="0.25">
      <c r="A880" s="25"/>
      <c r="B880" s="25"/>
      <c r="C880" s="102" t="s">
        <v>5</v>
      </c>
      <c r="D880" s="9">
        <f>D895</f>
        <v>710118</v>
      </c>
    </row>
    <row r="881" spans="1:7" x14ac:dyDescent="0.2">
      <c r="A881" s="80"/>
      <c r="B881" s="80"/>
      <c r="C881" s="114" t="s">
        <v>114</v>
      </c>
      <c r="D881" s="9">
        <f t="shared" ref="D881:D882" si="16">D896</f>
        <v>465204</v>
      </c>
    </row>
    <row r="882" spans="1:7" x14ac:dyDescent="0.2">
      <c r="A882" s="80"/>
      <c r="B882" s="80"/>
      <c r="C882" s="115" t="s">
        <v>117</v>
      </c>
      <c r="D882" s="9">
        <f t="shared" si="16"/>
        <v>352141</v>
      </c>
    </row>
    <row r="883" spans="1:7" x14ac:dyDescent="0.2">
      <c r="A883" s="80"/>
      <c r="B883" s="80"/>
      <c r="C883" s="102" t="s">
        <v>83</v>
      </c>
      <c r="D883" s="103">
        <f>D898</f>
        <v>45000</v>
      </c>
      <c r="E883" s="102"/>
      <c r="F883" s="102"/>
      <c r="G883" s="102"/>
    </row>
    <row r="884" spans="1:7" ht="15" x14ac:dyDescent="0.25">
      <c r="A884" s="99"/>
      <c r="B884" s="99"/>
      <c r="C884" s="108" t="s">
        <v>82</v>
      </c>
      <c r="D884" s="35">
        <f>D899+D908</f>
        <v>3683673</v>
      </c>
    </row>
    <row r="885" spans="1:7" x14ac:dyDescent="0.2">
      <c r="A885" s="80"/>
      <c r="B885" s="80"/>
      <c r="D885" s="9"/>
    </row>
    <row r="886" spans="1:7" s="45" customFormat="1" x14ac:dyDescent="0.2">
      <c r="A886" s="80"/>
      <c r="B886" s="80"/>
      <c r="C886" s="124"/>
      <c r="D886" s="44"/>
    </row>
    <row r="887" spans="1:7" ht="15.75" x14ac:dyDescent="0.25">
      <c r="A887" s="70" t="s">
        <v>159</v>
      </c>
      <c r="B887" s="91" t="s">
        <v>102</v>
      </c>
      <c r="C887" s="112" t="s">
        <v>332</v>
      </c>
      <c r="D887" s="35"/>
    </row>
    <row r="888" spans="1:7" s="45" customFormat="1" ht="15.75" x14ac:dyDescent="0.25">
      <c r="A888" s="188" t="s">
        <v>367</v>
      </c>
      <c r="B888" s="188"/>
      <c r="C888" s="125" t="s">
        <v>265</v>
      </c>
      <c r="D888" s="35"/>
    </row>
    <row r="889" spans="1:7" s="52" customFormat="1" ht="11.25" x14ac:dyDescent="0.2">
      <c r="A889" s="93"/>
      <c r="B889" s="93"/>
      <c r="C889" s="160"/>
      <c r="D889" s="53"/>
    </row>
    <row r="890" spans="1:7" ht="14.25" x14ac:dyDescent="0.2">
      <c r="C890" s="106" t="s">
        <v>61</v>
      </c>
      <c r="D890" s="6">
        <f>SUM(D891:D892)</f>
        <v>765418</v>
      </c>
    </row>
    <row r="891" spans="1:7" ht="15" x14ac:dyDescent="0.25">
      <c r="A891" s="25"/>
      <c r="B891" s="25"/>
      <c r="C891" s="124" t="s">
        <v>365</v>
      </c>
      <c r="D891" s="9">
        <v>760418</v>
      </c>
    </row>
    <row r="892" spans="1:7" ht="15" x14ac:dyDescent="0.25">
      <c r="A892" s="25"/>
      <c r="B892" s="25"/>
      <c r="C892" s="102" t="s">
        <v>115</v>
      </c>
      <c r="D892" s="9">
        <v>5000</v>
      </c>
    </row>
    <row r="893" spans="1:7" ht="15" x14ac:dyDescent="0.25">
      <c r="A893" s="25"/>
      <c r="B893" s="25"/>
      <c r="C893" s="106" t="s">
        <v>3</v>
      </c>
      <c r="D893" s="6">
        <f>D894+D899</f>
        <v>765418</v>
      </c>
    </row>
    <row r="894" spans="1:7" ht="15" x14ac:dyDescent="0.25">
      <c r="A894" s="25"/>
      <c r="B894" s="25"/>
      <c r="C894" s="108" t="s">
        <v>2</v>
      </c>
      <c r="D894" s="35">
        <f>D895+D898</f>
        <v>755118</v>
      </c>
    </row>
    <row r="895" spans="1:7" ht="15" x14ac:dyDescent="0.25">
      <c r="A895" s="25"/>
      <c r="B895" s="25"/>
      <c r="C895" s="102" t="s">
        <v>5</v>
      </c>
      <c r="D895" s="9">
        <v>710118</v>
      </c>
    </row>
    <row r="896" spans="1:7" x14ac:dyDescent="0.2">
      <c r="A896" s="80"/>
      <c r="B896" s="80"/>
      <c r="C896" s="114" t="s">
        <v>114</v>
      </c>
      <c r="D896" s="9">
        <v>465204</v>
      </c>
    </row>
    <row r="897" spans="1:7" x14ac:dyDescent="0.2">
      <c r="A897" s="80"/>
      <c r="B897" s="80"/>
      <c r="C897" s="115" t="s">
        <v>117</v>
      </c>
      <c r="D897" s="9">
        <v>352141</v>
      </c>
    </row>
    <row r="898" spans="1:7" x14ac:dyDescent="0.2">
      <c r="A898" s="80"/>
      <c r="B898" s="80"/>
      <c r="C898" s="102" t="s">
        <v>83</v>
      </c>
      <c r="D898" s="103">
        <v>45000</v>
      </c>
      <c r="E898" s="102"/>
      <c r="F898" s="102"/>
      <c r="G898" s="102"/>
    </row>
    <row r="899" spans="1:7" ht="15" x14ac:dyDescent="0.25">
      <c r="A899" s="99"/>
      <c r="B899" s="99"/>
      <c r="C899" s="108" t="s">
        <v>82</v>
      </c>
      <c r="D899" s="35">
        <v>10300</v>
      </c>
    </row>
    <row r="900" spans="1:7" x14ac:dyDescent="0.2">
      <c r="A900" s="80"/>
      <c r="B900" s="80"/>
      <c r="D900" s="9"/>
    </row>
    <row r="901" spans="1:7" s="45" customFormat="1" x14ac:dyDescent="0.2">
      <c r="A901" s="80"/>
      <c r="B901" s="80"/>
      <c r="C901" s="124"/>
      <c r="D901" s="44"/>
    </row>
    <row r="902" spans="1:7" s="45" customFormat="1" ht="15.75" x14ac:dyDescent="0.25">
      <c r="A902" s="70" t="s">
        <v>423</v>
      </c>
      <c r="B902" s="91" t="s">
        <v>102</v>
      </c>
      <c r="C902" s="125" t="s">
        <v>432</v>
      </c>
      <c r="D902" s="35"/>
    </row>
    <row r="903" spans="1:7" s="45" customFormat="1" ht="15.75" x14ac:dyDescent="0.25">
      <c r="A903" s="188" t="s">
        <v>367</v>
      </c>
      <c r="B903" s="188"/>
      <c r="C903" s="125" t="s">
        <v>424</v>
      </c>
      <c r="D903" s="35"/>
    </row>
    <row r="904" spans="1:7" s="52" customFormat="1" ht="11.25" x14ac:dyDescent="0.2">
      <c r="A904" s="93"/>
      <c r="B904" s="93"/>
      <c r="C904" s="160"/>
      <c r="D904" s="53"/>
    </row>
    <row r="905" spans="1:7" s="45" customFormat="1" ht="14.25" x14ac:dyDescent="0.2">
      <c r="C905" s="106" t="s">
        <v>61</v>
      </c>
      <c r="D905" s="36">
        <f>SUM(D906:D906)</f>
        <v>3673373</v>
      </c>
    </row>
    <row r="906" spans="1:7" s="45" customFormat="1" ht="15" x14ac:dyDescent="0.25">
      <c r="A906" s="25"/>
      <c r="B906" s="25"/>
      <c r="C906" s="124" t="s">
        <v>365</v>
      </c>
      <c r="D906" s="44">
        <v>3673373</v>
      </c>
    </row>
    <row r="907" spans="1:7" s="45" customFormat="1" ht="15" x14ac:dyDescent="0.25">
      <c r="A907" s="25"/>
      <c r="B907" s="25"/>
      <c r="C907" s="106" t="s">
        <v>3</v>
      </c>
      <c r="D907" s="36">
        <f>D908</f>
        <v>3673373</v>
      </c>
    </row>
    <row r="908" spans="1:7" s="45" customFormat="1" ht="15" x14ac:dyDescent="0.25">
      <c r="A908" s="99"/>
      <c r="B908" s="99"/>
      <c r="C908" s="108" t="s">
        <v>82</v>
      </c>
      <c r="D908" s="35">
        <v>3673373</v>
      </c>
    </row>
    <row r="909" spans="1:7" s="45" customFormat="1" x14ac:dyDescent="0.2">
      <c r="A909" s="80"/>
      <c r="B909" s="80"/>
      <c r="C909" s="124"/>
      <c r="D909" s="44"/>
    </row>
    <row r="910" spans="1:7" s="45" customFormat="1" x14ac:dyDescent="0.2">
      <c r="A910" s="80"/>
      <c r="B910" s="80"/>
      <c r="C910" s="124"/>
      <c r="D910" s="44"/>
    </row>
    <row r="911" spans="1:7" s="45" customFormat="1" x14ac:dyDescent="0.2">
      <c r="A911" s="80"/>
      <c r="B911" s="80"/>
      <c r="C911" s="124"/>
      <c r="D911" s="44"/>
    </row>
    <row r="912" spans="1:7" x14ac:dyDescent="0.2">
      <c r="A912" s="67"/>
      <c r="D912" s="9"/>
    </row>
    <row r="913" spans="1:4" x14ac:dyDescent="0.2">
      <c r="A913" s="67"/>
      <c r="D913" s="9"/>
    </row>
    <row r="914" spans="1:4" ht="18.75" x14ac:dyDescent="0.3">
      <c r="A914" s="80"/>
      <c r="B914" s="100" t="s">
        <v>211</v>
      </c>
      <c r="C914" s="129"/>
      <c r="D914" s="101" t="s">
        <v>310</v>
      </c>
    </row>
    <row r="915" spans="1:4" x14ac:dyDescent="0.2">
      <c r="A915" s="67"/>
      <c r="D915" s="9"/>
    </row>
  </sheetData>
  <mergeCells count="55">
    <mergeCell ref="A28:B28"/>
    <mergeCell ref="A64:B64"/>
    <mergeCell ref="A5:C5"/>
    <mergeCell ref="A78:B78"/>
    <mergeCell ref="A91:B91"/>
    <mergeCell ref="A11:B11"/>
    <mergeCell ref="A109:B109"/>
    <mergeCell ref="A119:B119"/>
    <mergeCell ref="A137:B137"/>
    <mergeCell ref="A150:B150"/>
    <mergeCell ref="A167:B167"/>
    <mergeCell ref="A185:B185"/>
    <mergeCell ref="A203:B203"/>
    <mergeCell ref="A223:B223"/>
    <mergeCell ref="A241:B241"/>
    <mergeCell ref="A258:B258"/>
    <mergeCell ref="A270:B270"/>
    <mergeCell ref="A281:B281"/>
    <mergeCell ref="A296:B296"/>
    <mergeCell ref="A310:B310"/>
    <mergeCell ref="A513:B513"/>
    <mergeCell ref="A322:B322"/>
    <mergeCell ref="A340:B340"/>
    <mergeCell ref="A352:B352"/>
    <mergeCell ref="A368:B368"/>
    <mergeCell ref="A384:B384"/>
    <mergeCell ref="A400:B400"/>
    <mergeCell ref="A413:B413"/>
    <mergeCell ref="A425:B425"/>
    <mergeCell ref="A441:B441"/>
    <mergeCell ref="A459:B459"/>
    <mergeCell ref="A493:B493"/>
    <mergeCell ref="A524:B524"/>
    <mergeCell ref="A537:B537"/>
    <mergeCell ref="A553:B553"/>
    <mergeCell ref="A569:B569"/>
    <mergeCell ref="A586:B586"/>
    <mergeCell ref="A601:B601"/>
    <mergeCell ref="A611:B611"/>
    <mergeCell ref="A628:B628"/>
    <mergeCell ref="A638:B638"/>
    <mergeCell ref="A659:B659"/>
    <mergeCell ref="A670:B670"/>
    <mergeCell ref="A903:B903"/>
    <mergeCell ref="A851:B851"/>
    <mergeCell ref="A860:B860"/>
    <mergeCell ref="A681:B681"/>
    <mergeCell ref="A691:B691"/>
    <mergeCell ref="A715:B715"/>
    <mergeCell ref="A729:B729"/>
    <mergeCell ref="A747:B747"/>
    <mergeCell ref="A888:B888"/>
    <mergeCell ref="A768:B768"/>
    <mergeCell ref="A806:B806"/>
    <mergeCell ref="A837:B837"/>
  </mergeCells>
  <pageMargins left="0.78740157480314965" right="0.39370078740157483" top="0.59055118110236227" bottom="0.78740157480314965" header="0.19685039370078741" footer="0.39370078740157483"/>
  <pageSetup paperSize="9" scale="75" orientation="portrait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3</vt:i4>
      </vt:variant>
    </vt:vector>
  </HeadingPairs>
  <TitlesOfParts>
    <vt:vector size="5" baseType="lpstr">
      <vt:lpstr>3.pielikums_iest_01_05</vt:lpstr>
      <vt:lpstr>turpin iest 14_33</vt:lpstr>
      <vt:lpstr>'3.pielikums_iest_01_05'!Drukas_apgabals</vt:lpstr>
      <vt:lpstr>'3.pielikums_iest_01_05'!Drukāt_virsrakstus</vt:lpstr>
      <vt:lpstr>'turpin iest 14_33'!Drukāt_virsrakstus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Iveta Elsone</cp:lastModifiedBy>
  <cp:lastPrinted>2024-02-01T08:09:58Z</cp:lastPrinted>
  <dcterms:created xsi:type="dcterms:W3CDTF">1998-03-21T09:13:21Z</dcterms:created>
  <dcterms:modified xsi:type="dcterms:W3CDTF">2024-02-01T08:10:08Z</dcterms:modified>
  <cp:category/>
</cp:coreProperties>
</file>