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429F9BA6-9C34-4F36-8207-3E922EE8EC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.piel" sheetId="1" r:id="rId1"/>
  </sheets>
  <definedNames>
    <definedName name="_xlnm.Print_Titles" localSheetId="0">'7.piel'!$8:$11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109" i="1"/>
  <c r="F109" i="1"/>
  <c r="E109" i="1"/>
  <c r="E105" i="1"/>
  <c r="E102" i="1"/>
  <c r="E98" i="1"/>
  <c r="E97" i="1"/>
  <c r="E95" i="1"/>
  <c r="E94" i="1"/>
  <c r="E93" i="1"/>
  <c r="G91" i="1"/>
  <c r="F91" i="1"/>
  <c r="E91" i="1"/>
  <c r="E89" i="1"/>
  <c r="F87" i="1"/>
  <c r="E87" i="1"/>
  <c r="E85" i="1"/>
  <c r="E80" i="1"/>
  <c r="E78" i="1"/>
  <c r="E76" i="1"/>
  <c r="E75" i="1"/>
  <c r="G74" i="1"/>
  <c r="E74" i="1"/>
  <c r="E72" i="1"/>
  <c r="E67" i="1"/>
  <c r="E65" i="1"/>
  <c r="G61" i="1"/>
  <c r="E61" i="1"/>
  <c r="G59" i="1"/>
  <c r="E59" i="1"/>
  <c r="E57" i="1"/>
  <c r="E56" i="1"/>
  <c r="E54" i="1"/>
  <c r="E52" i="1"/>
  <c r="E49" i="1"/>
  <c r="E47" i="1"/>
  <c r="E45" i="1"/>
  <c r="E43" i="1"/>
  <c r="E41" i="1"/>
  <c r="E40" i="1"/>
  <c r="E39" i="1"/>
  <c r="E36" i="1"/>
  <c r="E34" i="1"/>
  <c r="G32" i="1"/>
  <c r="F32" i="1"/>
  <c r="E32" i="1"/>
  <c r="G28" i="1"/>
  <c r="E28" i="1"/>
  <c r="G26" i="1"/>
  <c r="F26" i="1"/>
  <c r="E26" i="1"/>
  <c r="G23" i="1"/>
  <c r="E23" i="1"/>
  <c r="E21" i="1"/>
  <c r="E19" i="1"/>
  <c r="E17" i="1"/>
  <c r="E15" i="1"/>
</calcChain>
</file>

<file path=xl/sharedStrings.xml><?xml version="1.0" encoding="utf-8"?>
<sst xmlns="http://schemas.openxmlformats.org/spreadsheetml/2006/main" count="265" uniqueCount="178">
  <si>
    <t>Funkciju</t>
  </si>
  <si>
    <t>Objekta nosaukums</t>
  </si>
  <si>
    <t>klasifikā-</t>
  </si>
  <si>
    <t>plāns</t>
  </si>
  <si>
    <t>(euro)</t>
  </si>
  <si>
    <t>03.110</t>
  </si>
  <si>
    <t>Rīgas pilsētas videonovērošanas sistēmas attīstība</t>
  </si>
  <si>
    <t>Rīgas pašvaldības policija</t>
  </si>
  <si>
    <t>04.510</t>
  </si>
  <si>
    <t>Īpašuma departaments</t>
  </si>
  <si>
    <t>08.290</t>
  </si>
  <si>
    <t>KOPĀ</t>
  </si>
  <si>
    <t>dotācija</t>
  </si>
  <si>
    <t>09.100</t>
  </si>
  <si>
    <t>09.219</t>
  </si>
  <si>
    <t>06.600</t>
  </si>
  <si>
    <t>08.240</t>
  </si>
  <si>
    <t>Veloceļa "Imanta - Daugavgrīva" izbūve</t>
  </si>
  <si>
    <t>Būvuzraudzībai, autoruzraudzībai un citiem ar investīciju</t>
  </si>
  <si>
    <t xml:space="preserve">projektu realizāciju saistītiem izdevumiem </t>
  </si>
  <si>
    <t>cijas</t>
  </si>
  <si>
    <t xml:space="preserve"> kods</t>
  </si>
  <si>
    <t>Dandāles ielas rekonstrukcija</t>
  </si>
  <si>
    <t>Jaunas pirmsskolas izglītības iestādes ēkas Dignājas ielā</t>
  </si>
  <si>
    <t>būvprojekta izstrāde</t>
  </si>
  <si>
    <t>09.510</t>
  </si>
  <si>
    <t>06.400</t>
  </si>
  <si>
    <t xml:space="preserve">t.sk. 
</t>
  </si>
  <si>
    <t>7. pielikums</t>
  </si>
  <si>
    <t>PVM</t>
  </si>
  <si>
    <t>ID</t>
  </si>
  <si>
    <t>Rīgas domes priekšsēdētājs</t>
  </si>
  <si>
    <t>APS0400.01</t>
  </si>
  <si>
    <t>Galvenais 
izpildītājs</t>
  </si>
  <si>
    <t>APS0415.01</t>
  </si>
  <si>
    <t>APS0415.03</t>
  </si>
  <si>
    <t>APS0136.01</t>
  </si>
  <si>
    <t>APS1166.01</t>
  </si>
  <si>
    <t>APS0647.01</t>
  </si>
  <si>
    <t>APS0927</t>
  </si>
  <si>
    <t>aizņēmums/</t>
  </si>
  <si>
    <t>grants</t>
  </si>
  <si>
    <t xml:space="preserve">Veloinfrastruktūras ierīkošana apkaimēs ar satiksmes </t>
  </si>
  <si>
    <t>organizācijas tehniskajiem līdzekļiem</t>
  </si>
  <si>
    <t>APS0957.13</t>
  </si>
  <si>
    <t xml:space="preserve">Ielejas ielas un Asnu ielas posma no Dzintaru ielas līdz </t>
  </si>
  <si>
    <t>Ielejas ielai pārbūve</t>
  </si>
  <si>
    <t>APS0400.04</t>
  </si>
  <si>
    <t>Ēbelmuižas parka gājēju celiņu izbūve</t>
  </si>
  <si>
    <t>APS0625</t>
  </si>
  <si>
    <t>(projektēšana un būvniecība)</t>
  </si>
  <si>
    <t>APS1238</t>
  </si>
  <si>
    <t>Teritorijas labiekārtošana Višķu ielā</t>
  </si>
  <si>
    <t>Spēļu un rekreācijas laukumu atjaunošana apkaimēs</t>
  </si>
  <si>
    <t>APS1339</t>
  </si>
  <si>
    <t xml:space="preserve">Sporta skolas "Arkādija" Rīgas Nacionālās sporta manēžas </t>
  </si>
  <si>
    <t>pieslēgšana pie centralizētās siltumapgādes</t>
  </si>
  <si>
    <t>APS1320</t>
  </si>
  <si>
    <t>Sporta skolas "Arkādija" Rīgas Nacionālās sporta manēžas</t>
  </si>
  <si>
    <t xml:space="preserve"> iekštelpu renovācija Kojusalas ielā 9</t>
  </si>
  <si>
    <t>APS0648</t>
  </si>
  <si>
    <t>APS0926</t>
  </si>
  <si>
    <t>APS0935</t>
  </si>
  <si>
    <t xml:space="preserve">Sporta kompleksa "Arkādija" Ojāra Vācieša ielā 2 skrejceļa </t>
  </si>
  <si>
    <t>un žoga nomaiņas darbi</t>
  </si>
  <si>
    <t>APS1327</t>
  </si>
  <si>
    <t xml:space="preserve">Ēkas Slokas ielā 161 telpu atjaunošanas darbi Rīgas </t>
  </si>
  <si>
    <t>APS0269</t>
  </si>
  <si>
    <t xml:space="preserve">SIA "Rīgas veselības centrs" filiāles "Torņakalns" ēkas </t>
  </si>
  <si>
    <t>atjaunošanas darbi un infrastruktūras attīstība - lifta izbūve</t>
  </si>
  <si>
    <t>APS0468.03</t>
  </si>
  <si>
    <t>Vienota lietu interneta tīkla pilotprojekts Rīgas pilsētā</t>
  </si>
  <si>
    <t>APS0923.01</t>
  </si>
  <si>
    <t xml:space="preserve">pieejamības nodrošināšanas darbi Gaigalas ielā 3 </t>
  </si>
  <si>
    <t xml:space="preserve">Rīgas Bolderājas bibliotēkas ēkas renovācija un vides </t>
  </si>
  <si>
    <t>APS0140.05</t>
  </si>
  <si>
    <t>Rīgas digitālā aģentūra</t>
  </si>
  <si>
    <t>departaments</t>
  </si>
  <si>
    <t>01.330</t>
  </si>
  <si>
    <t>08.210</t>
  </si>
  <si>
    <t>07.310</t>
  </si>
  <si>
    <t xml:space="preserve">Latvijas Nacionālā teātra piebūves Simtgades alejā 3 </t>
  </si>
  <si>
    <t xml:space="preserve">Teritorijas labiekārtošanas </t>
  </si>
  <si>
    <t>pārvalde</t>
  </si>
  <si>
    <t xml:space="preserve">Kapsētu pārvaldes administrācijas ēkai Aizsaules ielā 1A </t>
  </si>
  <si>
    <t xml:space="preserve">Vides pieejamības nodrošināšana I Meža kapu kapličai un </t>
  </si>
  <si>
    <t>APS0373.01</t>
  </si>
  <si>
    <t>APS0919</t>
  </si>
  <si>
    <t xml:space="preserve">Neatkarīgas sabiedriskā transporta līnijas un ar to saistītās </t>
  </si>
  <si>
    <t>Zemitāna tilta līdz Juglas ielai būvprojekta izstrāde</t>
  </si>
  <si>
    <t>APS0924.01</t>
  </si>
  <si>
    <t>Vienotā rīdzinieka portāla izveide un e-pakalpojumu pilnveide</t>
  </si>
  <si>
    <t>APS0400.02</t>
  </si>
  <si>
    <t xml:space="preserve">Mūkusalas ielas krastmalas nostiprināšana un saistītās </t>
  </si>
  <si>
    <t>infrastruktūras būvniecība</t>
  </si>
  <si>
    <t xml:space="preserve">Publiskās infrastruktūras </t>
  </si>
  <si>
    <t>attīstības pārvalde</t>
  </si>
  <si>
    <t>Ārtelpas un mobilitātes</t>
  </si>
  <si>
    <t>– Rīgas Natālijas Draudziņas vidusskola Bruņinieku ielā 24A</t>
  </si>
  <si>
    <t xml:space="preserve">Energoefektivitātes uzlabošanas darbi  Rīgas Pārdaugavas </t>
  </si>
  <si>
    <t>pamatskolā Kartupeļu ielā 2</t>
  </si>
  <si>
    <t>4099.03</t>
  </si>
  <si>
    <t xml:space="preserve">Ventilācijas sistēmu izbūve izglītības iestādēs:
</t>
  </si>
  <si>
    <t>– Ziemeļvalstu ģimnāzija Paula Lejiņa ielā 12</t>
  </si>
  <si>
    <t>– Rīgas 45. vidusskola Ropažu ielā 34</t>
  </si>
  <si>
    <t>Skolas ēku atjaunošana kārtās:</t>
  </si>
  <si>
    <t>APS0928</t>
  </si>
  <si>
    <t xml:space="preserve">Āra sporta infrastruktūras izveide Rīgas vispārējās izglītības  </t>
  </si>
  <si>
    <t>iestādēs dažādās apkaimēs:</t>
  </si>
  <si>
    <t>– Rīgas 63. pamatskola Baltezera ielā 6</t>
  </si>
  <si>
    <t>– Rīgas Zolitūdes ģimnāzija Ruses ielā 22</t>
  </si>
  <si>
    <t>– Rīgas 41. vidusskola Slokas ielā 49A</t>
  </si>
  <si>
    <t>APS0929</t>
  </si>
  <si>
    <t>Rīgas gaisma</t>
  </si>
  <si>
    <t>APS1343</t>
  </si>
  <si>
    <t>Spēļu un rekreācijas laukumu attīstība apkaimēs (projektu</t>
  </si>
  <si>
    <t xml:space="preserve"> izstrāde)</t>
  </si>
  <si>
    <t>V. Ķirsis</t>
  </si>
  <si>
    <t>Apkaimju iedzīvotāju centra funkciju izpildes nodrošināšanai</t>
  </si>
  <si>
    <t>Rīgas valstspilsētas pašvaldības konsolidētā investīciju programma 2024. gadam</t>
  </si>
  <si>
    <t>ANO IAM</t>
  </si>
  <si>
    <t>AP 2027 /</t>
  </si>
  <si>
    <t xml:space="preserve">Būvniecības ieceru dokumentācijas izstrāde, projektēšana un </t>
  </si>
  <si>
    <t>būvdarbi</t>
  </si>
  <si>
    <t>Skanstes teritorijas revitalizācijas 1. kārta</t>
  </si>
  <si>
    <t xml:space="preserve">Hipokrāta ielas un Malienas ielas krustojuma pārbūve un </t>
  </si>
  <si>
    <t>Kvēles ielas posma no Malienas ielas līdz Palsas ielai izbūve</t>
  </si>
  <si>
    <t>2024. gada</t>
  </si>
  <si>
    <t xml:space="preserve">Ģertrūdes ielas seguma rekonstrukcija posmā no </t>
  </si>
  <si>
    <t>Krišjāņa Barona ielas līdz Brīvības ielai</t>
  </si>
  <si>
    <t>Apgaismojuma ierīkošana Ēbelmuižas parka teritorijā</t>
  </si>
  <si>
    <t>Apgaismojuma ierīkošana Nordeķu parka teritorijā</t>
  </si>
  <si>
    <t>Satiksmes pārvada no Tvaika ielas uz Kundziņsalu</t>
  </si>
  <si>
    <t>būvniecība</t>
  </si>
  <si>
    <t>APS0321.03</t>
  </si>
  <si>
    <t>Augstas gatavības investīciju projektu realizēšana</t>
  </si>
  <si>
    <t>Ielu seguma atjaunošana</t>
  </si>
  <si>
    <t>P01-03/9.1.</t>
  </si>
  <si>
    <t>P01-02/9.1.</t>
  </si>
  <si>
    <t>P01-01/11.2.</t>
  </si>
  <si>
    <t>P02-01/11.7.</t>
  </si>
  <si>
    <t>P02-05/11.7.</t>
  </si>
  <si>
    <t>P02-07/11.7.</t>
  </si>
  <si>
    <t>P06-01/16.10.</t>
  </si>
  <si>
    <t>P03-04/11.6.</t>
  </si>
  <si>
    <t>P04-07/4.2.</t>
  </si>
  <si>
    <t xml:space="preserve">Ēku renovācijas/pārbūves un atjaunošanas darbi skolu </t>
  </si>
  <si>
    <t>tīkla optimizācijas ietvaros:</t>
  </si>
  <si>
    <t>P04-07/4.1.</t>
  </si>
  <si>
    <t>P04-05/4.3.</t>
  </si>
  <si>
    <t>P04-07/4.a.</t>
  </si>
  <si>
    <t>– Rīgas 9. vidusskola Stāmerienas ielā 8</t>
  </si>
  <si>
    <t>Ugunsaizsardzības sistēmas izbūves darbi izglītības iestādēs</t>
  </si>
  <si>
    <t>P06-08/11.7.</t>
  </si>
  <si>
    <t>P06-05/16.10.</t>
  </si>
  <si>
    <t>P08-03/8.2.</t>
  </si>
  <si>
    <t>P09-05/8.9.</t>
  </si>
  <si>
    <t>Rīgas filharmonijas (Nacionālās koncertzāles) metu</t>
  </si>
  <si>
    <t xml:space="preserve"> konkursa sagatavošana un projektēšana:</t>
  </si>
  <si>
    <t>P09-04/11</t>
  </si>
  <si>
    <t>P08-06/11</t>
  </si>
  <si>
    <t>P08-02/9.1.</t>
  </si>
  <si>
    <t xml:space="preserve">Mājokļu un vides </t>
  </si>
  <si>
    <t xml:space="preserve">Pilsētas attīstības </t>
  </si>
  <si>
    <t xml:space="preserve">Pilsētas sabiedriskā transporta savienojuma punktu ar </t>
  </si>
  <si>
    <t xml:space="preserve">dzelzceļa stacijām un pieturas punktiem "Vecāķi", </t>
  </si>
  <si>
    <t xml:space="preserve">"Vecdaugava",  "Alfa", "Mangaļi", "Brasa", "Gaisma", </t>
  </si>
  <si>
    <t>"Atgāzene", "Turība", "Slokas iela" projektēšana</t>
  </si>
  <si>
    <t xml:space="preserve">Restaurācijas mācību darbnīcas (saimniecības ēkas) </t>
  </si>
  <si>
    <t>jaunbūve Krāsotāju ielā 12</t>
  </si>
  <si>
    <t>P05-03/11.7.</t>
  </si>
  <si>
    <t>P07-08/ 3</t>
  </si>
  <si>
    <t xml:space="preserve">– Rīgas Valdorfskola Kalnciema ielā 160C </t>
  </si>
  <si>
    <t>– Nacionālās koncertzāles projekta metu konkursa rīkošana</t>
  </si>
  <si>
    <t>– Rīgas filharmonijas būvprojekta izstrāde</t>
  </si>
  <si>
    <t xml:space="preserve">veloinfrastruktūras izbūves Dzelzavas ielas posmā no Jorģa </t>
  </si>
  <si>
    <t>Rīgas domes 2024. gada 31. janvāra</t>
  </si>
  <si>
    <t>saistošajiem noteikumiem Nr. RD-24-257-sn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</si>
</sst>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3"/>
      <color indexed="8"/>
      <name val="Times New Roman"/>
      <family val="1"/>
      <charset val="186"/>
    </font>
    <font>
      <i/>
      <sz val="13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3" fillId="0" borderId="0" xfId="0" applyFont="1" applyAlignment="1">
      <alignment horizontal="center" vertical="justify"/>
    </xf>
    <xf numFmtId="1" fontId="1" fillId="0" borderId="1" xfId="0" applyNumberFormat="1" applyFont="1" applyBorder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vertical="justify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wrapText="1" indent="1"/>
    </xf>
    <xf numFmtId="49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11" fillId="0" borderId="0" xfId="0" applyFont="1" applyAlignment="1">
      <alignment horizontal="center" vertical="justify"/>
    </xf>
    <xf numFmtId="0" fontId="11" fillId="0" borderId="0" xfId="0" applyFont="1"/>
    <xf numFmtId="0" fontId="9" fillId="0" borderId="0" xfId="0" applyFont="1"/>
    <xf numFmtId="0" fontId="11" fillId="0" borderId="0" xfId="0" applyFont="1" applyAlignment="1">
      <alignment vertical="justify" wrapText="1"/>
    </xf>
    <xf numFmtId="1" fontId="11" fillId="0" borderId="0" xfId="0" applyNumberFormat="1" applyFont="1" applyAlignment="1">
      <alignment horizontal="right" vertical="justify"/>
    </xf>
    <xf numFmtId="0" fontId="8" fillId="0" borderId="0" xfId="0" applyFont="1"/>
    <xf numFmtId="0" fontId="6" fillId="0" borderId="0" xfId="0" applyFont="1" applyAlignment="1">
      <alignment horizontal="right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1" fontId="17" fillId="0" borderId="0" xfId="0" applyNumberFormat="1" applyFont="1" applyAlignment="1">
      <alignment horizontal="center" wrapText="1"/>
    </xf>
    <xf numFmtId="0" fontId="14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0" fillId="0" borderId="0" xfId="0" applyFont="1"/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horizontal="right"/>
    </xf>
    <xf numFmtId="0" fontId="10" fillId="0" borderId="0" xfId="0" applyFont="1"/>
    <xf numFmtId="49" fontId="15" fillId="0" borderId="0" xfId="0" applyNumberFormat="1" applyFont="1" applyBorder="1" applyAlignment="1">
      <alignment horizontal="center" wrapText="1"/>
    </xf>
    <xf numFmtId="0" fontId="16" fillId="0" borderId="0" xfId="0" applyFont="1" applyBorder="1"/>
    <xf numFmtId="0" fontId="20" fillId="0" borderId="0" xfId="0" applyFont="1" applyAlignment="1">
      <alignment vertical="justify" wrapText="1"/>
    </xf>
    <xf numFmtId="1" fontId="20" fillId="0" borderId="0" xfId="0" applyNumberFormat="1" applyFont="1" applyAlignment="1">
      <alignment horizontal="right" vertical="justify"/>
    </xf>
    <xf numFmtId="0" fontId="20" fillId="0" borderId="0" xfId="0" applyFont="1" applyAlignment="1">
      <alignment horizontal="center" vertical="justify"/>
    </xf>
    <xf numFmtId="1" fontId="21" fillId="0" borderId="0" xfId="0" applyNumberFormat="1" applyFont="1" applyAlignment="1">
      <alignment horizontal="right" vertical="justify"/>
    </xf>
    <xf numFmtId="3" fontId="22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6" fillId="0" borderId="0" xfId="1" applyFont="1" applyFill="1" applyAlignment="1">
      <alignment vertical="top" wrapText="1"/>
    </xf>
    <xf numFmtId="1" fontId="15" fillId="0" borderId="0" xfId="0" applyNumberFormat="1" applyFont="1" applyBorder="1" applyAlignment="1">
      <alignment horizontal="right"/>
    </xf>
    <xf numFmtId="1" fontId="1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11" fillId="0" borderId="0" xfId="0" applyNumberFormat="1" applyFont="1"/>
    <xf numFmtId="3" fontId="6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1" fontId="1" fillId="0" borderId="5" xfId="0" applyNumberFormat="1" applyFont="1" applyFill="1" applyBorder="1" applyAlignment="1">
      <alignment horizontal="center"/>
    </xf>
    <xf numFmtId="0" fontId="11" fillId="0" borderId="0" xfId="0" applyFont="1" applyAlignment="1">
      <alignment vertical="justify"/>
    </xf>
    <xf numFmtId="2" fontId="5" fillId="0" borderId="0" xfId="0" applyNumberFormat="1" applyFont="1" applyAlignment="1">
      <alignment horizontal="right"/>
    </xf>
    <xf numFmtId="0" fontId="12" fillId="0" borderId="0" xfId="0" applyFont="1"/>
    <xf numFmtId="0" fontId="9" fillId="0" borderId="0" xfId="0" applyFont="1" applyFill="1" applyAlignment="1">
      <alignment horizontal="left" wrapText="1" indent="1"/>
    </xf>
    <xf numFmtId="0" fontId="12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3" fontId="3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Fill="1"/>
    <xf numFmtId="49" fontId="6" fillId="0" borderId="0" xfId="0" applyNumberFormat="1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 wrapText="1"/>
    </xf>
    <xf numFmtId="0" fontId="14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8" fillId="0" borderId="3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" fontId="6" fillId="0" borderId="0" xfId="0" applyNumberFormat="1" applyFont="1" applyFill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49" fontId="15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/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justify" wrapText="1"/>
    </xf>
    <xf numFmtId="1" fontId="16" fillId="0" borderId="0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/>
    </xf>
    <xf numFmtId="0" fontId="20" fillId="0" borderId="0" xfId="0" applyFont="1" applyFill="1"/>
    <xf numFmtId="0" fontId="11" fillId="0" borderId="0" xfId="0" applyFont="1" applyFill="1"/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14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4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quotePrefix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24" fillId="0" borderId="0" xfId="0" applyFont="1" applyFill="1"/>
    <xf numFmtId="0" fontId="24" fillId="0" borderId="0" xfId="0" applyFont="1" applyAlignment="1">
      <alignment horizontal="center" vertical="justify"/>
    </xf>
    <xf numFmtId="0" fontId="25" fillId="0" borderId="0" xfId="0" applyFont="1" applyAlignment="1">
      <alignment vertical="justify" wrapText="1"/>
    </xf>
    <xf numFmtId="1" fontId="24" fillId="0" borderId="0" xfId="0" applyNumberFormat="1" applyFont="1" applyAlignment="1">
      <alignment horizontal="right" vertical="justify"/>
    </xf>
    <xf numFmtId="0" fontId="24" fillId="0" borderId="0" xfId="0" applyFont="1" applyAlignment="1">
      <alignment horizontal="center"/>
    </xf>
    <xf numFmtId="0" fontId="24" fillId="0" borderId="0" xfId="0" applyFont="1"/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workbookViewId="0"/>
  </sheetViews>
  <sheetFormatPr defaultColWidth="8.85546875" defaultRowHeight="15.75" x14ac:dyDescent="0.25"/>
  <cols>
    <col min="1" max="1" width="14" style="106" customWidth="1"/>
    <col min="2" max="2" width="11.42578125" style="106" customWidth="1"/>
    <col min="3" max="3" width="8.85546875" style="18" bestFit="1" customWidth="1"/>
    <col min="4" max="4" width="50.7109375" style="21" customWidth="1"/>
    <col min="5" max="5" width="12.42578125" style="22" bestFit="1" customWidth="1"/>
    <col min="6" max="6" width="13" style="22" bestFit="1" customWidth="1"/>
    <col min="7" max="7" width="11.85546875" style="22" bestFit="1" customWidth="1"/>
    <col min="8" max="8" width="23.28515625" style="19" customWidth="1"/>
    <col min="9" max="244" width="9.140625" style="19" customWidth="1"/>
    <col min="245" max="245" width="8.85546875" style="19" bestFit="1"/>
    <col min="246" max="16384" width="8.85546875" style="19"/>
  </cols>
  <sheetData>
    <row r="1" spans="1:8" s="42" customFormat="1" ht="15" x14ac:dyDescent="0.25">
      <c r="A1" s="105"/>
      <c r="B1" s="105"/>
      <c r="C1" s="53"/>
      <c r="D1" s="51"/>
      <c r="E1" s="52"/>
      <c r="F1" s="54"/>
      <c r="G1" s="54"/>
      <c r="H1" s="24" t="s">
        <v>28</v>
      </c>
    </row>
    <row r="2" spans="1:8" s="42" customFormat="1" ht="15" x14ac:dyDescent="0.25">
      <c r="A2" s="105"/>
      <c r="B2" s="105"/>
      <c r="C2" s="53"/>
      <c r="D2" s="51"/>
      <c r="E2" s="52"/>
      <c r="F2" s="54"/>
      <c r="G2" s="54"/>
      <c r="H2" s="24" t="s">
        <v>176</v>
      </c>
    </row>
    <row r="3" spans="1:8" s="42" customFormat="1" ht="15" x14ac:dyDescent="0.25">
      <c r="A3" s="105"/>
      <c r="B3" s="105"/>
      <c r="C3" s="53"/>
      <c r="D3" s="51"/>
      <c r="E3" s="52"/>
      <c r="F3" s="54"/>
      <c r="G3" s="54"/>
      <c r="H3" s="24" t="s">
        <v>177</v>
      </c>
    </row>
    <row r="4" spans="1:8" s="42" customFormat="1" ht="15" x14ac:dyDescent="0.25">
      <c r="A4" s="105"/>
      <c r="B4" s="105"/>
      <c r="C4" s="53"/>
      <c r="D4" s="51"/>
      <c r="E4" s="52"/>
      <c r="F4" s="54"/>
      <c r="G4" s="54"/>
      <c r="H4" s="24"/>
    </row>
    <row r="5" spans="1:8" s="42" customFormat="1" ht="15" x14ac:dyDescent="0.25">
      <c r="A5" s="105"/>
      <c r="B5" s="105"/>
      <c r="C5" s="53"/>
      <c r="D5" s="51"/>
      <c r="E5" s="52"/>
      <c r="F5" s="54"/>
      <c r="G5" s="54"/>
      <c r="H5" s="24"/>
    </row>
    <row r="6" spans="1:8" ht="20.25" customHeight="1" x14ac:dyDescent="0.25">
      <c r="A6" s="8" t="s">
        <v>119</v>
      </c>
      <c r="B6" s="8"/>
      <c r="C6" s="8"/>
      <c r="D6" s="8"/>
      <c r="E6" s="8"/>
      <c r="F6" s="8"/>
      <c r="G6" s="8"/>
      <c r="H6" s="8"/>
    </row>
    <row r="7" spans="1:8" x14ac:dyDescent="0.25">
      <c r="C7" s="68"/>
      <c r="H7" s="69"/>
    </row>
    <row r="8" spans="1:8" s="23" customFormat="1" ht="18" customHeight="1" x14ac:dyDescent="0.25">
      <c r="A8" s="84"/>
      <c r="B8" s="107"/>
      <c r="C8" s="37" t="s">
        <v>0</v>
      </c>
      <c r="D8" s="6" t="s">
        <v>1</v>
      </c>
      <c r="E8" s="38"/>
      <c r="F8" s="67" t="s">
        <v>27</v>
      </c>
      <c r="G8" s="25"/>
      <c r="H8" s="3" t="s">
        <v>33</v>
      </c>
    </row>
    <row r="9" spans="1:8" s="23" customFormat="1" ht="15" x14ac:dyDescent="0.25">
      <c r="A9" s="85" t="s">
        <v>121</v>
      </c>
      <c r="B9" s="108" t="s">
        <v>29</v>
      </c>
      <c r="C9" s="39" t="s">
        <v>2</v>
      </c>
      <c r="D9" s="5"/>
      <c r="E9" s="40" t="s">
        <v>127</v>
      </c>
      <c r="F9" s="65" t="s">
        <v>40</v>
      </c>
      <c r="G9" s="26" t="s">
        <v>12</v>
      </c>
      <c r="H9" s="2"/>
    </row>
    <row r="10" spans="1:8" s="23" customFormat="1" ht="15" x14ac:dyDescent="0.25">
      <c r="A10" s="85" t="s">
        <v>120</v>
      </c>
      <c r="B10" s="108" t="s">
        <v>30</v>
      </c>
      <c r="C10" s="39" t="s">
        <v>20</v>
      </c>
      <c r="D10" s="5"/>
      <c r="E10" s="40" t="s">
        <v>3</v>
      </c>
      <c r="F10" s="65" t="s">
        <v>41</v>
      </c>
      <c r="G10" s="26" t="s">
        <v>4</v>
      </c>
      <c r="H10" s="2"/>
    </row>
    <row r="11" spans="1:8" s="23" customFormat="1" ht="15" x14ac:dyDescent="0.25">
      <c r="A11" s="86"/>
      <c r="B11" s="109"/>
      <c r="C11" s="41" t="s">
        <v>21</v>
      </c>
      <c r="D11" s="4"/>
      <c r="E11" s="9" t="s">
        <v>4</v>
      </c>
      <c r="F11" s="9" t="s">
        <v>4</v>
      </c>
      <c r="G11" s="9"/>
      <c r="H11" s="1"/>
    </row>
    <row r="12" spans="1:8" s="31" customFormat="1" ht="15" customHeight="1" x14ac:dyDescent="0.2">
      <c r="A12" s="82"/>
      <c r="B12" s="82"/>
      <c r="C12" s="27"/>
      <c r="D12" s="28"/>
      <c r="E12" s="28"/>
      <c r="F12" s="29"/>
      <c r="G12" s="30"/>
    </row>
    <row r="13" spans="1:8" s="33" customFormat="1" ht="15" x14ac:dyDescent="0.25">
      <c r="A13" s="110" t="s">
        <v>138</v>
      </c>
      <c r="B13" s="110">
        <v>3297</v>
      </c>
      <c r="C13" s="14" t="s">
        <v>8</v>
      </c>
      <c r="D13" s="32" t="s">
        <v>17</v>
      </c>
      <c r="E13" s="64">
        <f>F13+G13</f>
        <v>566332</v>
      </c>
      <c r="F13" s="43"/>
      <c r="G13" s="43">
        <v>566332</v>
      </c>
      <c r="H13" s="66" t="s">
        <v>97</v>
      </c>
    </row>
    <row r="14" spans="1:8" s="33" customFormat="1" ht="15" x14ac:dyDescent="0.25">
      <c r="A14" s="110"/>
      <c r="B14" s="110"/>
      <c r="C14" s="14"/>
      <c r="D14" s="32"/>
      <c r="E14" s="64"/>
      <c r="F14" s="43"/>
      <c r="G14" s="43"/>
      <c r="H14" s="66" t="s">
        <v>77</v>
      </c>
    </row>
    <row r="15" spans="1:8" s="33" customFormat="1" ht="15" customHeight="1" x14ac:dyDescent="0.25">
      <c r="A15" s="110" t="s">
        <v>137</v>
      </c>
      <c r="B15" s="111" t="s">
        <v>32</v>
      </c>
      <c r="C15" s="14" t="s">
        <v>8</v>
      </c>
      <c r="D15" s="32" t="s">
        <v>128</v>
      </c>
      <c r="E15" s="64">
        <f t="shared" ref="E15:E17" si="0">F15+G15</f>
        <v>93994</v>
      </c>
      <c r="F15" s="43"/>
      <c r="G15" s="43">
        <v>93994</v>
      </c>
      <c r="H15" s="66" t="s">
        <v>97</v>
      </c>
    </row>
    <row r="16" spans="1:8" s="33" customFormat="1" ht="15" customHeight="1" x14ac:dyDescent="0.25">
      <c r="A16" s="110"/>
      <c r="B16" s="111"/>
      <c r="C16" s="14"/>
      <c r="D16" s="32" t="s">
        <v>129</v>
      </c>
      <c r="E16" s="64"/>
      <c r="F16" s="43"/>
      <c r="G16" s="43"/>
      <c r="H16" s="66" t="s">
        <v>77</v>
      </c>
    </row>
    <row r="17" spans="1:8" s="33" customFormat="1" ht="15" x14ac:dyDescent="0.25">
      <c r="A17" s="110" t="s">
        <v>137</v>
      </c>
      <c r="B17" s="110">
        <v>2614</v>
      </c>
      <c r="C17" s="14" t="s">
        <v>8</v>
      </c>
      <c r="D17" s="32" t="s">
        <v>22</v>
      </c>
      <c r="E17" s="64">
        <f t="shared" si="0"/>
        <v>25257</v>
      </c>
      <c r="F17" s="43"/>
      <c r="G17" s="43">
        <v>25257</v>
      </c>
      <c r="H17" s="66" t="s">
        <v>97</v>
      </c>
    </row>
    <row r="18" spans="1:8" s="33" customFormat="1" ht="15" x14ac:dyDescent="0.25">
      <c r="A18" s="110"/>
      <c r="B18" s="110"/>
      <c r="C18" s="14"/>
      <c r="D18" s="32"/>
      <c r="E18" s="64"/>
      <c r="F18" s="43"/>
      <c r="G18" s="43"/>
      <c r="H18" s="66" t="s">
        <v>77</v>
      </c>
    </row>
    <row r="19" spans="1:8" s="31" customFormat="1" ht="15" customHeight="1" x14ac:dyDescent="0.25">
      <c r="A19" s="110" t="s">
        <v>138</v>
      </c>
      <c r="B19" s="73" t="s">
        <v>44</v>
      </c>
      <c r="C19" s="14" t="s">
        <v>8</v>
      </c>
      <c r="D19" s="32" t="s">
        <v>42</v>
      </c>
      <c r="E19" s="16">
        <f>F19+G19</f>
        <v>612165</v>
      </c>
      <c r="F19" s="45"/>
      <c r="G19" s="46">
        <v>612165</v>
      </c>
      <c r="H19" s="66" t="s">
        <v>97</v>
      </c>
    </row>
    <row r="20" spans="1:8" s="31" customFormat="1" ht="15" customHeight="1" x14ac:dyDescent="0.25">
      <c r="A20" s="120"/>
      <c r="B20" s="112"/>
      <c r="C20" s="34"/>
      <c r="D20" s="32" t="s">
        <v>43</v>
      </c>
      <c r="E20" s="104"/>
      <c r="F20" s="45"/>
      <c r="G20" s="46"/>
      <c r="H20" s="66" t="s">
        <v>77</v>
      </c>
    </row>
    <row r="21" spans="1:8" s="31" customFormat="1" ht="15" customHeight="1" x14ac:dyDescent="0.25">
      <c r="A21" s="110" t="s">
        <v>137</v>
      </c>
      <c r="B21" s="113" t="s">
        <v>47</v>
      </c>
      <c r="C21" s="14" t="s">
        <v>8</v>
      </c>
      <c r="D21" s="17" t="s">
        <v>45</v>
      </c>
      <c r="E21" s="16">
        <f>F21+G21</f>
        <v>241974</v>
      </c>
      <c r="F21" s="45"/>
      <c r="G21" s="46">
        <v>241974</v>
      </c>
      <c r="H21" s="66" t="s">
        <v>97</v>
      </c>
    </row>
    <row r="22" spans="1:8" s="31" customFormat="1" ht="15" customHeight="1" x14ac:dyDescent="0.25">
      <c r="A22" s="120"/>
      <c r="B22" s="82"/>
      <c r="C22" s="34"/>
      <c r="D22" s="32" t="s">
        <v>46</v>
      </c>
      <c r="E22" s="104"/>
      <c r="F22" s="45"/>
      <c r="G22" s="46"/>
      <c r="H22" s="66" t="s">
        <v>77</v>
      </c>
    </row>
    <row r="23" spans="1:8" s="31" customFormat="1" ht="15" customHeight="1" x14ac:dyDescent="0.25">
      <c r="A23" s="110" t="s">
        <v>139</v>
      </c>
      <c r="B23" s="113" t="s">
        <v>87</v>
      </c>
      <c r="C23" s="14" t="s">
        <v>8</v>
      </c>
      <c r="D23" s="76" t="s">
        <v>88</v>
      </c>
      <c r="E23" s="16">
        <f>F23+G23</f>
        <v>797688</v>
      </c>
      <c r="F23" s="45"/>
      <c r="G23" s="46">
        <f>522181+275507</f>
        <v>797688</v>
      </c>
      <c r="H23" s="66" t="s">
        <v>97</v>
      </c>
    </row>
    <row r="24" spans="1:8" s="31" customFormat="1" ht="15" customHeight="1" x14ac:dyDescent="0.25">
      <c r="A24" s="120"/>
      <c r="B24" s="82"/>
      <c r="C24" s="34"/>
      <c r="D24" s="76" t="s">
        <v>175</v>
      </c>
      <c r="E24" s="104"/>
      <c r="F24" s="45"/>
      <c r="G24" s="46"/>
      <c r="H24" s="66" t="s">
        <v>77</v>
      </c>
    </row>
    <row r="25" spans="1:8" s="31" customFormat="1" ht="15" customHeight="1" x14ac:dyDescent="0.25">
      <c r="A25" s="120"/>
      <c r="B25" s="82"/>
      <c r="C25" s="34"/>
      <c r="D25" s="32" t="s">
        <v>89</v>
      </c>
      <c r="E25" s="104"/>
      <c r="F25" s="45"/>
      <c r="G25" s="46"/>
      <c r="H25" s="32"/>
    </row>
    <row r="26" spans="1:8" s="31" customFormat="1" ht="15" x14ac:dyDescent="0.25">
      <c r="A26" s="110" t="s">
        <v>137</v>
      </c>
      <c r="B26" s="83" t="s">
        <v>92</v>
      </c>
      <c r="C26" s="14" t="s">
        <v>8</v>
      </c>
      <c r="D26" s="87" t="s">
        <v>125</v>
      </c>
      <c r="E26" s="16">
        <f>F26+G26</f>
        <v>1691023</v>
      </c>
      <c r="F26" s="45">
        <f>1341607+95762</f>
        <v>1437369</v>
      </c>
      <c r="G26" s="46">
        <f>236754+16900</f>
        <v>253654</v>
      </c>
      <c r="H26" s="66" t="s">
        <v>97</v>
      </c>
    </row>
    <row r="27" spans="1:8" s="31" customFormat="1" ht="15" customHeight="1" x14ac:dyDescent="0.25">
      <c r="A27" s="120"/>
      <c r="B27" s="82"/>
      <c r="C27" s="34"/>
      <c r="D27" s="87" t="s">
        <v>126</v>
      </c>
      <c r="E27" s="104"/>
      <c r="F27" s="45"/>
      <c r="G27" s="46"/>
      <c r="H27" s="66" t="s">
        <v>77</v>
      </c>
    </row>
    <row r="28" spans="1:8" s="31" customFormat="1" ht="15" customHeight="1" x14ac:dyDescent="0.25">
      <c r="A28" s="110" t="s">
        <v>139</v>
      </c>
      <c r="B28" s="113" t="s">
        <v>86</v>
      </c>
      <c r="C28" s="14" t="s">
        <v>8</v>
      </c>
      <c r="D28" s="76" t="s">
        <v>164</v>
      </c>
      <c r="E28" s="16">
        <f>F28+G28</f>
        <v>479160</v>
      </c>
      <c r="F28" s="45"/>
      <c r="G28" s="46">
        <f>441408+37752</f>
        <v>479160</v>
      </c>
      <c r="H28" s="79" t="s">
        <v>95</v>
      </c>
    </row>
    <row r="29" spans="1:8" s="31" customFormat="1" ht="15" customHeight="1" x14ac:dyDescent="0.25">
      <c r="A29" s="120"/>
      <c r="B29" s="82"/>
      <c r="C29" s="34"/>
      <c r="D29" s="76" t="s">
        <v>165</v>
      </c>
      <c r="E29" s="104"/>
      <c r="F29" s="45"/>
      <c r="G29" s="46"/>
      <c r="H29" s="79" t="s">
        <v>96</v>
      </c>
    </row>
    <row r="30" spans="1:8" s="31" customFormat="1" ht="15" customHeight="1" x14ac:dyDescent="0.25">
      <c r="A30" s="120"/>
      <c r="B30" s="82"/>
      <c r="C30" s="34"/>
      <c r="D30" s="32" t="s">
        <v>166</v>
      </c>
      <c r="E30" s="104"/>
      <c r="F30" s="45"/>
      <c r="G30" s="46"/>
      <c r="H30" s="32"/>
    </row>
    <row r="31" spans="1:8" s="31" customFormat="1" ht="15" customHeight="1" x14ac:dyDescent="0.25">
      <c r="A31" s="120"/>
      <c r="B31" s="82"/>
      <c r="C31" s="34"/>
      <c r="D31" s="32" t="s">
        <v>167</v>
      </c>
      <c r="E31" s="104"/>
      <c r="F31" s="45"/>
      <c r="G31" s="46"/>
      <c r="H31" s="32"/>
    </row>
    <row r="32" spans="1:8" s="31" customFormat="1" ht="15" customHeight="1" x14ac:dyDescent="0.25">
      <c r="A32" s="110" t="s">
        <v>140</v>
      </c>
      <c r="B32" s="118">
        <v>3932</v>
      </c>
      <c r="C32" s="14" t="s">
        <v>15</v>
      </c>
      <c r="D32" s="78" t="s">
        <v>93</v>
      </c>
      <c r="E32" s="16">
        <f>F32+G32</f>
        <v>8414903</v>
      </c>
      <c r="F32" s="45">
        <f>6427166+725501</f>
        <v>7152667</v>
      </c>
      <c r="G32" s="46">
        <f>1134206+128030</f>
        <v>1262236</v>
      </c>
      <c r="H32" s="79" t="s">
        <v>95</v>
      </c>
    </row>
    <row r="33" spans="1:8" s="31" customFormat="1" ht="15" customHeight="1" x14ac:dyDescent="0.25">
      <c r="A33" s="110"/>
      <c r="B33" s="73"/>
      <c r="C33" s="14"/>
      <c r="D33" s="32" t="s">
        <v>94</v>
      </c>
      <c r="E33" s="16"/>
      <c r="F33" s="45"/>
      <c r="G33" s="46"/>
      <c r="H33" s="79" t="s">
        <v>96</v>
      </c>
    </row>
    <row r="34" spans="1:8" s="31" customFormat="1" ht="15" customHeight="1" x14ac:dyDescent="0.25">
      <c r="A34" s="110" t="s">
        <v>140</v>
      </c>
      <c r="B34" s="113" t="s">
        <v>49</v>
      </c>
      <c r="C34" s="14" t="s">
        <v>15</v>
      </c>
      <c r="D34" s="88" t="s">
        <v>48</v>
      </c>
      <c r="E34" s="16">
        <f>F34+G34</f>
        <v>612051</v>
      </c>
      <c r="F34" s="45"/>
      <c r="G34" s="46">
        <v>612051</v>
      </c>
      <c r="H34" s="32" t="s">
        <v>162</v>
      </c>
    </row>
    <row r="35" spans="1:8" s="31" customFormat="1" ht="15" customHeight="1" x14ac:dyDescent="0.25">
      <c r="A35" s="110"/>
      <c r="B35" s="113"/>
      <c r="C35" s="14"/>
      <c r="D35" s="88"/>
      <c r="E35" s="16"/>
      <c r="F35" s="45"/>
      <c r="G35" s="46"/>
      <c r="H35" s="32" t="s">
        <v>77</v>
      </c>
    </row>
    <row r="36" spans="1:8" s="31" customFormat="1" ht="15" customHeight="1" x14ac:dyDescent="0.25">
      <c r="A36" s="110" t="s">
        <v>141</v>
      </c>
      <c r="B36" s="73" t="s">
        <v>51</v>
      </c>
      <c r="C36" s="14" t="s">
        <v>15</v>
      </c>
      <c r="D36" s="17" t="s">
        <v>85</v>
      </c>
      <c r="E36" s="16">
        <f>F36+G36</f>
        <v>84122</v>
      </c>
      <c r="F36" s="45"/>
      <c r="G36" s="46">
        <v>84122</v>
      </c>
      <c r="H36" s="32" t="s">
        <v>162</v>
      </c>
    </row>
    <row r="37" spans="1:8" s="31" customFormat="1" ht="15" customHeight="1" x14ac:dyDescent="0.25">
      <c r="A37" s="120"/>
      <c r="B37" s="112"/>
      <c r="C37" s="34"/>
      <c r="D37" s="17" t="s">
        <v>84</v>
      </c>
      <c r="E37" s="104"/>
      <c r="F37" s="45"/>
      <c r="G37" s="46"/>
      <c r="H37" s="32" t="s">
        <v>77</v>
      </c>
    </row>
    <row r="38" spans="1:8" s="31" customFormat="1" ht="15" customHeight="1" x14ac:dyDescent="0.25">
      <c r="A38" s="120"/>
      <c r="B38" s="112"/>
      <c r="C38" s="34"/>
      <c r="D38" s="17" t="s">
        <v>50</v>
      </c>
      <c r="E38" s="104"/>
      <c r="F38" s="45"/>
      <c r="G38" s="46"/>
      <c r="H38" s="32"/>
    </row>
    <row r="39" spans="1:8" s="31" customFormat="1" ht="15" customHeight="1" x14ac:dyDescent="0.25">
      <c r="A39" s="110" t="s">
        <v>142</v>
      </c>
      <c r="B39" s="113" t="s">
        <v>34</v>
      </c>
      <c r="C39" s="14" t="s">
        <v>26</v>
      </c>
      <c r="D39" s="17" t="s">
        <v>130</v>
      </c>
      <c r="E39" s="16">
        <f>F39+G39</f>
        <v>100539</v>
      </c>
      <c r="F39" s="45"/>
      <c r="G39" s="46">
        <v>100539</v>
      </c>
      <c r="H39" s="57" t="s">
        <v>113</v>
      </c>
    </row>
    <row r="40" spans="1:8" s="31" customFormat="1" ht="15" customHeight="1" x14ac:dyDescent="0.25">
      <c r="A40" s="110" t="s">
        <v>142</v>
      </c>
      <c r="B40" s="113" t="s">
        <v>35</v>
      </c>
      <c r="C40" s="14" t="s">
        <v>26</v>
      </c>
      <c r="D40" s="17" t="s">
        <v>131</v>
      </c>
      <c r="E40" s="16">
        <f>F40+G40</f>
        <v>119352</v>
      </c>
      <c r="F40" s="45"/>
      <c r="G40" s="46">
        <v>119352</v>
      </c>
      <c r="H40" s="57" t="s">
        <v>113</v>
      </c>
    </row>
    <row r="41" spans="1:8" s="31" customFormat="1" ht="15" customHeight="1" x14ac:dyDescent="0.25">
      <c r="A41" s="110" t="s">
        <v>140</v>
      </c>
      <c r="B41" s="113" t="s">
        <v>54</v>
      </c>
      <c r="C41" s="14" t="s">
        <v>15</v>
      </c>
      <c r="D41" s="17" t="s">
        <v>53</v>
      </c>
      <c r="E41" s="16">
        <f>F41+G41</f>
        <v>24361</v>
      </c>
      <c r="F41" s="45"/>
      <c r="G41" s="46">
        <v>24361</v>
      </c>
      <c r="H41" s="32" t="s">
        <v>82</v>
      </c>
    </row>
    <row r="42" spans="1:8" s="31" customFormat="1" ht="15" customHeight="1" x14ac:dyDescent="0.25">
      <c r="A42" s="110"/>
      <c r="B42" s="113"/>
      <c r="C42" s="14"/>
      <c r="D42" s="17"/>
      <c r="E42" s="16"/>
      <c r="F42" s="45"/>
      <c r="G42" s="46"/>
      <c r="H42" s="32" t="s">
        <v>83</v>
      </c>
    </row>
    <row r="43" spans="1:8" s="31" customFormat="1" ht="15" customHeight="1" x14ac:dyDescent="0.25">
      <c r="A43" s="110" t="s">
        <v>140</v>
      </c>
      <c r="B43" s="83" t="s">
        <v>114</v>
      </c>
      <c r="C43" s="14" t="s">
        <v>15</v>
      </c>
      <c r="D43" s="76" t="s">
        <v>115</v>
      </c>
      <c r="E43" s="16">
        <f>F43+G43</f>
        <v>106904</v>
      </c>
      <c r="F43" s="45"/>
      <c r="G43" s="46">
        <v>106904</v>
      </c>
      <c r="H43" s="32" t="s">
        <v>82</v>
      </c>
    </row>
    <row r="44" spans="1:8" s="31" customFormat="1" ht="15" customHeight="1" x14ac:dyDescent="0.25">
      <c r="A44" s="110"/>
      <c r="B44" s="83"/>
      <c r="C44" s="14"/>
      <c r="D44" s="76" t="s">
        <v>116</v>
      </c>
      <c r="E44" s="16"/>
      <c r="F44" s="45"/>
      <c r="G44" s="46"/>
      <c r="H44" s="32" t="s">
        <v>83</v>
      </c>
    </row>
    <row r="45" spans="1:8" s="31" customFormat="1" ht="15" customHeight="1" x14ac:dyDescent="0.25">
      <c r="A45" s="110" t="s">
        <v>144</v>
      </c>
      <c r="B45" s="73" t="s">
        <v>57</v>
      </c>
      <c r="C45" s="14" t="s">
        <v>25</v>
      </c>
      <c r="D45" s="32" t="s">
        <v>55</v>
      </c>
      <c r="E45" s="16">
        <f>F45+G45</f>
        <v>126154</v>
      </c>
      <c r="F45" s="45"/>
      <c r="G45" s="46">
        <v>126154</v>
      </c>
      <c r="H45" s="32" t="s">
        <v>9</v>
      </c>
    </row>
    <row r="46" spans="1:8" s="31" customFormat="1" ht="15" customHeight="1" x14ac:dyDescent="0.25">
      <c r="A46" s="120"/>
      <c r="B46" s="112"/>
      <c r="C46" s="34"/>
      <c r="D46" s="32" t="s">
        <v>56</v>
      </c>
      <c r="E46" s="104"/>
      <c r="F46" s="45"/>
      <c r="G46" s="46"/>
      <c r="H46" s="32"/>
    </row>
    <row r="47" spans="1:8" s="20" customFormat="1" ht="15" customHeight="1" x14ac:dyDescent="0.25">
      <c r="A47" s="110" t="s">
        <v>145</v>
      </c>
      <c r="B47" s="111" t="s">
        <v>38</v>
      </c>
      <c r="C47" s="14" t="s">
        <v>13</v>
      </c>
      <c r="D47" s="58" t="s">
        <v>23</v>
      </c>
      <c r="E47" s="64">
        <f>F47+G47</f>
        <v>72734</v>
      </c>
      <c r="F47" s="44"/>
      <c r="G47" s="43">
        <v>72734</v>
      </c>
      <c r="H47" s="32" t="s">
        <v>9</v>
      </c>
    </row>
    <row r="48" spans="1:8" s="20" customFormat="1" ht="15" x14ac:dyDescent="0.25">
      <c r="A48" s="110"/>
      <c r="B48" s="74"/>
      <c r="C48" s="14"/>
      <c r="D48" s="58" t="s">
        <v>24</v>
      </c>
      <c r="E48" s="64"/>
      <c r="F48" s="44"/>
      <c r="G48" s="43"/>
      <c r="H48" s="48"/>
    </row>
    <row r="49" spans="1:8" s="20" customFormat="1" ht="15" x14ac:dyDescent="0.25">
      <c r="A49" s="110" t="s">
        <v>148</v>
      </c>
      <c r="B49" s="115" t="s">
        <v>39</v>
      </c>
      <c r="C49" s="14" t="s">
        <v>14</v>
      </c>
      <c r="D49" s="15" t="s">
        <v>146</v>
      </c>
      <c r="E49" s="64">
        <f>F49+G49</f>
        <v>216439</v>
      </c>
      <c r="F49" s="44"/>
      <c r="G49" s="43">
        <v>216439</v>
      </c>
      <c r="H49" s="32" t="s">
        <v>9</v>
      </c>
    </row>
    <row r="50" spans="1:8" s="20" customFormat="1" ht="15" x14ac:dyDescent="0.25">
      <c r="A50" s="110"/>
      <c r="B50" s="115"/>
      <c r="C50" s="14"/>
      <c r="D50" s="15" t="s">
        <v>147</v>
      </c>
      <c r="E50" s="64"/>
      <c r="F50" s="44"/>
      <c r="G50" s="43"/>
      <c r="H50" s="32"/>
    </row>
    <row r="51" spans="1:8" s="20" customFormat="1" ht="15" x14ac:dyDescent="0.25">
      <c r="A51" s="110"/>
      <c r="B51" s="115"/>
      <c r="C51" s="14"/>
      <c r="D51" s="119" t="s">
        <v>172</v>
      </c>
      <c r="E51" s="64"/>
      <c r="F51" s="44"/>
      <c r="G51" s="43"/>
      <c r="H51" s="32"/>
    </row>
    <row r="52" spans="1:8" s="31" customFormat="1" ht="15" customHeight="1" x14ac:dyDescent="0.25">
      <c r="A52" s="110" t="s">
        <v>149</v>
      </c>
      <c r="B52" s="114">
        <v>9071</v>
      </c>
      <c r="C52" s="14" t="s">
        <v>15</v>
      </c>
      <c r="D52" s="32" t="s">
        <v>168</v>
      </c>
      <c r="E52" s="16">
        <f>F52+G52</f>
        <v>180000</v>
      </c>
      <c r="F52" s="45"/>
      <c r="G52" s="46">
        <v>180000</v>
      </c>
      <c r="H52" s="32" t="s">
        <v>9</v>
      </c>
    </row>
    <row r="53" spans="1:8" s="31" customFormat="1" ht="15" customHeight="1" x14ac:dyDescent="0.25">
      <c r="A53" s="120"/>
      <c r="B53" s="112"/>
      <c r="C53" s="34"/>
      <c r="D53" s="32" t="s">
        <v>169</v>
      </c>
      <c r="E53" s="104"/>
      <c r="F53" s="45"/>
      <c r="G53" s="46"/>
      <c r="H53" s="32"/>
    </row>
    <row r="54" spans="1:8" s="31" customFormat="1" ht="15" customHeight="1" x14ac:dyDescent="0.25">
      <c r="A54" s="110" t="s">
        <v>150</v>
      </c>
      <c r="B54" s="113" t="s">
        <v>60</v>
      </c>
      <c r="C54" s="14" t="s">
        <v>25</v>
      </c>
      <c r="D54" s="32" t="s">
        <v>58</v>
      </c>
      <c r="E54" s="16">
        <f>F54+G54</f>
        <v>825479</v>
      </c>
      <c r="F54" s="45"/>
      <c r="G54" s="46">
        <v>825479</v>
      </c>
      <c r="H54" s="32" t="s">
        <v>9</v>
      </c>
    </row>
    <row r="55" spans="1:8" s="31" customFormat="1" ht="15" customHeight="1" x14ac:dyDescent="0.25">
      <c r="A55" s="120"/>
      <c r="B55" s="116"/>
      <c r="C55" s="34"/>
      <c r="D55" s="32" t="s">
        <v>59</v>
      </c>
      <c r="E55" s="104"/>
      <c r="F55" s="45"/>
      <c r="G55" s="46"/>
      <c r="H55" s="32"/>
    </row>
    <row r="56" spans="1:8" s="31" customFormat="1" ht="15" customHeight="1" x14ac:dyDescent="0.25">
      <c r="A56" s="110" t="s">
        <v>150</v>
      </c>
      <c r="B56" s="113" t="s">
        <v>62</v>
      </c>
      <c r="C56" s="14" t="s">
        <v>14</v>
      </c>
      <c r="D56" s="32" t="s">
        <v>152</v>
      </c>
      <c r="E56" s="16">
        <f>F56+G56</f>
        <v>450570</v>
      </c>
      <c r="F56" s="45"/>
      <c r="G56" s="46">
        <v>450570</v>
      </c>
      <c r="H56" s="32" t="s">
        <v>9</v>
      </c>
    </row>
    <row r="57" spans="1:8" s="31" customFormat="1" ht="15" customHeight="1" x14ac:dyDescent="0.25">
      <c r="A57" s="110" t="s">
        <v>150</v>
      </c>
      <c r="B57" s="73" t="s">
        <v>65</v>
      </c>
      <c r="C57" s="14" t="s">
        <v>25</v>
      </c>
      <c r="D57" s="17" t="s">
        <v>63</v>
      </c>
      <c r="E57" s="16">
        <f>F57+G57</f>
        <v>132680</v>
      </c>
      <c r="F57" s="45"/>
      <c r="G57" s="46">
        <v>132680</v>
      </c>
      <c r="H57" s="32" t="s">
        <v>9</v>
      </c>
    </row>
    <row r="58" spans="1:8" s="31" customFormat="1" ht="15" customHeight="1" x14ac:dyDescent="0.25">
      <c r="A58" s="120"/>
      <c r="B58" s="82"/>
      <c r="C58" s="34"/>
      <c r="D58" s="17" t="s">
        <v>64</v>
      </c>
      <c r="E58" s="104"/>
      <c r="F58" s="45"/>
      <c r="G58" s="46"/>
      <c r="H58" s="32"/>
    </row>
    <row r="59" spans="1:8" s="31" customFormat="1" ht="15" customHeight="1" x14ac:dyDescent="0.25">
      <c r="A59" s="110" t="s">
        <v>150</v>
      </c>
      <c r="B59" s="80" t="s">
        <v>101</v>
      </c>
      <c r="C59" s="14" t="s">
        <v>14</v>
      </c>
      <c r="D59" s="101" t="s">
        <v>99</v>
      </c>
      <c r="E59" s="16">
        <f>F59+G59</f>
        <v>174278</v>
      </c>
      <c r="F59" s="45">
        <v>136684</v>
      </c>
      <c r="G59" s="46">
        <f>15188+22406</f>
        <v>37594</v>
      </c>
      <c r="H59" s="32" t="s">
        <v>9</v>
      </c>
    </row>
    <row r="60" spans="1:8" s="31" customFormat="1" ht="15" customHeight="1" x14ac:dyDescent="0.25">
      <c r="A60" s="120"/>
      <c r="B60" s="82"/>
      <c r="C60" s="34"/>
      <c r="D60" s="101" t="s">
        <v>100</v>
      </c>
      <c r="E60" s="104"/>
      <c r="F60" s="45"/>
      <c r="G60" s="46"/>
      <c r="H60" s="32"/>
    </row>
    <row r="61" spans="1:8" s="31" customFormat="1" ht="15" customHeight="1" x14ac:dyDescent="0.25">
      <c r="A61" s="110" t="s">
        <v>150</v>
      </c>
      <c r="B61" s="73" t="s">
        <v>61</v>
      </c>
      <c r="C61" s="14" t="s">
        <v>14</v>
      </c>
      <c r="D61" s="102" t="s">
        <v>102</v>
      </c>
      <c r="E61" s="16">
        <f>F61+G61</f>
        <v>1457081</v>
      </c>
      <c r="F61" s="45">
        <v>1193850</v>
      </c>
      <c r="G61" s="46">
        <f>132651+130580</f>
        <v>263231</v>
      </c>
      <c r="H61" s="32" t="s">
        <v>9</v>
      </c>
    </row>
    <row r="62" spans="1:8" s="31" customFormat="1" ht="15" customHeight="1" x14ac:dyDescent="0.25">
      <c r="A62" s="120"/>
      <c r="B62" s="82"/>
      <c r="C62" s="34"/>
      <c r="D62" s="103" t="s">
        <v>103</v>
      </c>
      <c r="E62" s="104"/>
      <c r="F62" s="45"/>
      <c r="G62" s="46"/>
      <c r="H62" s="32"/>
    </row>
    <row r="63" spans="1:8" s="31" customFormat="1" ht="15" customHeight="1" x14ac:dyDescent="0.25">
      <c r="A63" s="120"/>
      <c r="B63" s="82"/>
      <c r="C63" s="34"/>
      <c r="D63" s="103" t="s">
        <v>104</v>
      </c>
      <c r="E63" s="104"/>
      <c r="F63" s="45"/>
      <c r="G63" s="46"/>
      <c r="H63" s="32"/>
    </row>
    <row r="64" spans="1:8" s="31" customFormat="1" ht="15" customHeight="1" x14ac:dyDescent="0.25">
      <c r="A64" s="120"/>
      <c r="B64" s="82"/>
      <c r="C64" s="34"/>
      <c r="D64" s="103" t="s">
        <v>151</v>
      </c>
      <c r="E64" s="104"/>
      <c r="F64" s="45"/>
      <c r="G64" s="46"/>
      <c r="H64" s="32"/>
    </row>
    <row r="65" spans="1:8" s="31" customFormat="1" ht="15" customHeight="1" x14ac:dyDescent="0.25">
      <c r="A65" s="110" t="s">
        <v>150</v>
      </c>
      <c r="B65" s="73" t="s">
        <v>106</v>
      </c>
      <c r="C65" s="14" t="s">
        <v>14</v>
      </c>
      <c r="D65" s="79" t="s">
        <v>105</v>
      </c>
      <c r="E65" s="16">
        <f>F65+G65</f>
        <v>92805</v>
      </c>
      <c r="F65" s="45">
        <v>83524</v>
      </c>
      <c r="G65" s="46">
        <v>9281</v>
      </c>
      <c r="H65" s="32" t="s">
        <v>9</v>
      </c>
    </row>
    <row r="66" spans="1:8" s="31" customFormat="1" ht="15" customHeight="1" x14ac:dyDescent="0.25">
      <c r="A66" s="120"/>
      <c r="B66" s="82"/>
      <c r="C66" s="81"/>
      <c r="D66" s="72" t="s">
        <v>98</v>
      </c>
      <c r="E66" s="104"/>
      <c r="F66" s="45"/>
      <c r="G66" s="46"/>
      <c r="H66" s="32"/>
    </row>
    <row r="67" spans="1:8" s="31" customFormat="1" ht="15" customHeight="1" x14ac:dyDescent="0.25">
      <c r="A67" s="110" t="s">
        <v>150</v>
      </c>
      <c r="B67" s="73" t="s">
        <v>112</v>
      </c>
      <c r="C67" s="14" t="s">
        <v>14</v>
      </c>
      <c r="D67" s="79" t="s">
        <v>107</v>
      </c>
      <c r="E67" s="16">
        <f>F67+G67</f>
        <v>3476680</v>
      </c>
      <c r="F67" s="45">
        <v>3129012</v>
      </c>
      <c r="G67" s="46">
        <v>347668</v>
      </c>
      <c r="H67" s="32" t="s">
        <v>9</v>
      </c>
    </row>
    <row r="68" spans="1:8" s="31" customFormat="1" ht="15" customHeight="1" x14ac:dyDescent="0.25">
      <c r="A68" s="120"/>
      <c r="B68" s="82"/>
      <c r="C68" s="34"/>
      <c r="D68" s="23" t="s">
        <v>108</v>
      </c>
      <c r="E68" s="104"/>
      <c r="F68" s="45"/>
      <c r="G68" s="46"/>
      <c r="H68" s="32"/>
    </row>
    <row r="69" spans="1:8" s="31" customFormat="1" ht="15" customHeight="1" x14ac:dyDescent="0.25">
      <c r="A69" s="120"/>
      <c r="B69" s="82"/>
      <c r="C69" s="34"/>
      <c r="D69" s="72" t="s">
        <v>109</v>
      </c>
      <c r="E69" s="104"/>
      <c r="F69" s="45"/>
      <c r="G69" s="46"/>
      <c r="H69" s="32"/>
    </row>
    <row r="70" spans="1:8" s="31" customFormat="1" ht="15" customHeight="1" x14ac:dyDescent="0.25">
      <c r="A70" s="120"/>
      <c r="B70" s="82"/>
      <c r="C70" s="34"/>
      <c r="D70" s="70" t="s">
        <v>110</v>
      </c>
      <c r="E70" s="104"/>
      <c r="F70" s="45"/>
      <c r="G70" s="46"/>
      <c r="H70" s="32"/>
    </row>
    <row r="71" spans="1:8" s="31" customFormat="1" ht="15" customHeight="1" x14ac:dyDescent="0.25">
      <c r="A71" s="120"/>
      <c r="B71" s="82"/>
      <c r="C71" s="34"/>
      <c r="D71" s="70" t="s">
        <v>111</v>
      </c>
      <c r="E71" s="104"/>
      <c r="F71" s="45"/>
      <c r="G71" s="46"/>
      <c r="H71" s="32"/>
    </row>
    <row r="72" spans="1:8" s="31" customFormat="1" ht="15" customHeight="1" x14ac:dyDescent="0.25">
      <c r="A72" s="110" t="s">
        <v>170</v>
      </c>
      <c r="B72" s="114">
        <v>3574</v>
      </c>
      <c r="C72" s="14" t="s">
        <v>15</v>
      </c>
      <c r="D72" s="17" t="s">
        <v>52</v>
      </c>
      <c r="E72" s="16">
        <f>F72+G72</f>
        <v>7544</v>
      </c>
      <c r="F72" s="45"/>
      <c r="G72" s="46">
        <v>7544</v>
      </c>
      <c r="H72" s="12" t="s">
        <v>82</v>
      </c>
    </row>
    <row r="73" spans="1:8" s="31" customFormat="1" ht="15" customHeight="1" x14ac:dyDescent="0.25">
      <c r="A73" s="110"/>
      <c r="B73" s="114"/>
      <c r="C73" s="14"/>
      <c r="D73" s="17"/>
      <c r="E73" s="16"/>
      <c r="F73" s="45"/>
      <c r="G73" s="46"/>
      <c r="H73" s="12" t="s">
        <v>83</v>
      </c>
    </row>
    <row r="74" spans="1:8" s="31" customFormat="1" ht="15" customHeight="1" x14ac:dyDescent="0.25">
      <c r="A74" s="110" t="s">
        <v>143</v>
      </c>
      <c r="B74" s="73" t="s">
        <v>90</v>
      </c>
      <c r="C74" s="77" t="s">
        <v>78</v>
      </c>
      <c r="D74" s="89" t="s">
        <v>91</v>
      </c>
      <c r="E74" s="16">
        <f>F74+G74</f>
        <v>147059</v>
      </c>
      <c r="F74" s="45"/>
      <c r="G74" s="46">
        <f>83551+63508</f>
        <v>147059</v>
      </c>
      <c r="H74" s="32" t="s">
        <v>76</v>
      </c>
    </row>
    <row r="75" spans="1:8" s="13" customFormat="1" ht="15" x14ac:dyDescent="0.25">
      <c r="A75" s="110" t="s">
        <v>153</v>
      </c>
      <c r="B75" s="110">
        <v>211</v>
      </c>
      <c r="C75" s="14" t="s">
        <v>5</v>
      </c>
      <c r="D75" s="12" t="s">
        <v>6</v>
      </c>
      <c r="E75" s="64">
        <f>F75+G75</f>
        <v>159624</v>
      </c>
      <c r="F75" s="43"/>
      <c r="G75" s="43">
        <v>159624</v>
      </c>
      <c r="H75" s="32" t="s">
        <v>7</v>
      </c>
    </row>
    <row r="76" spans="1:8" s="31" customFormat="1" ht="15" customHeight="1" x14ac:dyDescent="0.25">
      <c r="A76" s="110" t="s">
        <v>154</v>
      </c>
      <c r="B76" s="74" t="s">
        <v>67</v>
      </c>
      <c r="C76" s="14" t="s">
        <v>15</v>
      </c>
      <c r="D76" s="32" t="s">
        <v>66</v>
      </c>
      <c r="E76" s="16">
        <f>F76+G76</f>
        <v>494442</v>
      </c>
      <c r="F76" s="45"/>
      <c r="G76" s="46">
        <v>494442</v>
      </c>
      <c r="H76" s="32" t="s">
        <v>9</v>
      </c>
    </row>
    <row r="77" spans="1:8" s="31" customFormat="1" ht="15" customHeight="1" x14ac:dyDescent="0.25">
      <c r="A77" s="120"/>
      <c r="B77" s="82"/>
      <c r="C77" s="34"/>
      <c r="D77" s="32" t="s">
        <v>118</v>
      </c>
      <c r="E77" s="104"/>
      <c r="F77" s="45"/>
      <c r="G77" s="46"/>
      <c r="H77" s="32"/>
    </row>
    <row r="78" spans="1:8" s="31" customFormat="1" ht="15" customHeight="1" x14ac:dyDescent="0.25">
      <c r="A78" s="110" t="s">
        <v>171</v>
      </c>
      <c r="B78" s="113" t="s">
        <v>70</v>
      </c>
      <c r="C78" s="34" t="s">
        <v>80</v>
      </c>
      <c r="D78" s="32" t="s">
        <v>68</v>
      </c>
      <c r="E78" s="16">
        <f>F78+G78</f>
        <v>181019</v>
      </c>
      <c r="F78" s="45"/>
      <c r="G78" s="46">
        <v>181019</v>
      </c>
      <c r="H78" s="32" t="s">
        <v>9</v>
      </c>
    </row>
    <row r="79" spans="1:8" s="31" customFormat="1" ht="15" customHeight="1" x14ac:dyDescent="0.25">
      <c r="A79" s="120"/>
      <c r="B79" s="116"/>
      <c r="C79" s="34"/>
      <c r="D79" s="32" t="s">
        <v>69</v>
      </c>
      <c r="E79" s="104"/>
      <c r="F79" s="45"/>
      <c r="G79" s="46"/>
      <c r="H79" s="32"/>
    </row>
    <row r="80" spans="1:8" s="31" customFormat="1" ht="15" customHeight="1" x14ac:dyDescent="0.25">
      <c r="A80" s="110" t="s">
        <v>155</v>
      </c>
      <c r="B80" s="117" t="s">
        <v>72</v>
      </c>
      <c r="C80" s="14" t="s">
        <v>78</v>
      </c>
      <c r="D80" s="32" t="s">
        <v>71</v>
      </c>
      <c r="E80" s="16">
        <f>F80+G80</f>
        <v>109832</v>
      </c>
      <c r="F80" s="46"/>
      <c r="G80" s="46">
        <v>109832</v>
      </c>
      <c r="H80" s="66" t="s">
        <v>76</v>
      </c>
    </row>
    <row r="81" spans="1:8" s="31" customFormat="1" ht="15" customHeight="1" x14ac:dyDescent="0.25">
      <c r="A81" s="110"/>
      <c r="B81" s="117"/>
      <c r="C81" s="14"/>
      <c r="D81" s="32"/>
      <c r="E81" s="16"/>
      <c r="F81" s="46"/>
      <c r="G81" s="46"/>
      <c r="H81" s="66"/>
    </row>
    <row r="82" spans="1:8" s="31" customFormat="1" ht="15" customHeight="1" x14ac:dyDescent="0.25">
      <c r="A82" s="110"/>
      <c r="B82" s="117"/>
      <c r="C82" s="14"/>
      <c r="D82" s="32"/>
      <c r="E82" s="16"/>
      <c r="F82" s="46"/>
      <c r="G82" s="46"/>
      <c r="H82" s="66"/>
    </row>
    <row r="83" spans="1:8" s="31" customFormat="1" ht="15" customHeight="1" x14ac:dyDescent="0.25">
      <c r="A83" s="110"/>
      <c r="B83" s="117"/>
      <c r="C83" s="14"/>
      <c r="D83" s="32"/>
      <c r="E83" s="16"/>
      <c r="F83" s="46"/>
      <c r="G83" s="46"/>
      <c r="H83" s="66"/>
    </row>
    <row r="84" spans="1:8" s="31" customFormat="1" ht="15" customHeight="1" x14ac:dyDescent="0.25">
      <c r="A84" s="110"/>
      <c r="B84" s="117"/>
      <c r="C84" s="14"/>
      <c r="D84" s="32"/>
      <c r="E84" s="16"/>
      <c r="F84" s="46"/>
      <c r="G84" s="46"/>
      <c r="H84" s="66"/>
    </row>
    <row r="85" spans="1:8" s="31" customFormat="1" ht="15" customHeight="1" x14ac:dyDescent="0.25">
      <c r="A85" s="110" t="s">
        <v>160</v>
      </c>
      <c r="B85" s="110">
        <v>3498</v>
      </c>
      <c r="C85" s="36" t="s">
        <v>15</v>
      </c>
      <c r="D85" s="97" t="s">
        <v>124</v>
      </c>
      <c r="E85" s="16">
        <f>F85+G85</f>
        <v>9292683</v>
      </c>
      <c r="F85" s="46"/>
      <c r="G85" s="46">
        <v>9292683</v>
      </c>
      <c r="H85" s="32" t="s">
        <v>163</v>
      </c>
    </row>
    <row r="86" spans="1:8" s="31" customFormat="1" ht="15" customHeight="1" x14ac:dyDescent="0.25">
      <c r="A86" s="110"/>
      <c r="B86" s="110"/>
      <c r="C86" s="36"/>
      <c r="D86" s="97"/>
      <c r="E86" s="16"/>
      <c r="F86" s="46"/>
      <c r="G86" s="46"/>
      <c r="H86" s="32" t="s">
        <v>77</v>
      </c>
    </row>
    <row r="87" spans="1:8" s="31" customFormat="1" ht="15" customHeight="1" x14ac:dyDescent="0.25">
      <c r="A87" s="110" t="s">
        <v>161</v>
      </c>
      <c r="B87" s="117" t="s">
        <v>134</v>
      </c>
      <c r="C87" s="36" t="s">
        <v>8</v>
      </c>
      <c r="D87" s="35" t="s">
        <v>132</v>
      </c>
      <c r="E87" s="16">
        <f>F87+G87</f>
        <v>47191100</v>
      </c>
      <c r="F87" s="46">
        <f>23595550+23595550</f>
        <v>47191100</v>
      </c>
      <c r="G87" s="98"/>
      <c r="H87" s="66" t="s">
        <v>97</v>
      </c>
    </row>
    <row r="88" spans="1:8" s="31" customFormat="1" ht="15" customHeight="1" x14ac:dyDescent="0.25">
      <c r="A88" s="120"/>
      <c r="B88" s="82"/>
      <c r="C88" s="49"/>
      <c r="D88" s="35" t="s">
        <v>133</v>
      </c>
      <c r="E88" s="99"/>
      <c r="F88" s="98"/>
      <c r="G88" s="98"/>
      <c r="H88" s="66" t="s">
        <v>77</v>
      </c>
    </row>
    <row r="89" spans="1:8" s="23" customFormat="1" ht="13.5" customHeight="1" x14ac:dyDescent="0.25">
      <c r="A89" s="110" t="s">
        <v>156</v>
      </c>
      <c r="B89" s="111" t="s">
        <v>36</v>
      </c>
      <c r="C89" s="14" t="s">
        <v>16</v>
      </c>
      <c r="D89" s="15" t="s">
        <v>81</v>
      </c>
      <c r="E89" s="64">
        <f>F89+G89</f>
        <v>423500</v>
      </c>
      <c r="F89" s="44"/>
      <c r="G89" s="43">
        <v>423500</v>
      </c>
      <c r="H89" s="32" t="s">
        <v>9</v>
      </c>
    </row>
    <row r="90" spans="1:8" s="23" customFormat="1" ht="15" x14ac:dyDescent="0.25">
      <c r="A90" s="110"/>
      <c r="B90" s="111"/>
      <c r="C90" s="14"/>
      <c r="D90" s="15" t="s">
        <v>24</v>
      </c>
      <c r="E90" s="64"/>
      <c r="F90" s="44"/>
      <c r="G90" s="43"/>
      <c r="H90" s="32"/>
    </row>
    <row r="91" spans="1:8" s="23" customFormat="1" ht="15" customHeight="1" x14ac:dyDescent="0.25">
      <c r="A91" s="110" t="s">
        <v>156</v>
      </c>
      <c r="B91" s="111" t="s">
        <v>37</v>
      </c>
      <c r="C91" s="14" t="s">
        <v>10</v>
      </c>
      <c r="D91" s="15" t="s">
        <v>157</v>
      </c>
      <c r="E91" s="64">
        <f>F91+G91</f>
        <v>3799722</v>
      </c>
      <c r="F91" s="44">
        <f>F93+F94</f>
        <v>3511209</v>
      </c>
      <c r="G91" s="43">
        <f>G93+G94</f>
        <v>288513</v>
      </c>
      <c r="H91" s="32" t="s">
        <v>9</v>
      </c>
    </row>
    <row r="92" spans="1:8" s="23" customFormat="1" ht="15" customHeight="1" x14ac:dyDescent="0.25">
      <c r="A92" s="110"/>
      <c r="B92" s="111"/>
      <c r="C92" s="14"/>
      <c r="D92" s="15" t="s">
        <v>158</v>
      </c>
      <c r="E92" s="64"/>
      <c r="F92" s="44"/>
      <c r="G92" s="43"/>
      <c r="H92" s="32"/>
    </row>
    <row r="93" spans="1:8" s="23" customFormat="1" ht="15" customHeight="1" x14ac:dyDescent="0.25">
      <c r="A93" s="110"/>
      <c r="B93" s="111"/>
      <c r="C93" s="14"/>
      <c r="D93" s="119" t="s">
        <v>173</v>
      </c>
      <c r="E93" s="43">
        <f>F93+G93</f>
        <v>288513</v>
      </c>
      <c r="F93" s="44"/>
      <c r="G93" s="43">
        <v>288513</v>
      </c>
      <c r="H93" s="32"/>
    </row>
    <row r="94" spans="1:8" s="23" customFormat="1" ht="15" customHeight="1" x14ac:dyDescent="0.25">
      <c r="A94" s="110"/>
      <c r="B94" s="111"/>
      <c r="C94" s="14"/>
      <c r="D94" s="119" t="s">
        <v>174</v>
      </c>
      <c r="E94" s="43">
        <f>F94+G94</f>
        <v>3511209</v>
      </c>
      <c r="F94" s="44">
        <v>3511209</v>
      </c>
      <c r="G94" s="43"/>
      <c r="H94" s="32"/>
    </row>
    <row r="95" spans="1:8" s="31" customFormat="1" ht="15" customHeight="1" x14ac:dyDescent="0.25">
      <c r="A95" s="110" t="s">
        <v>159</v>
      </c>
      <c r="B95" s="117" t="s">
        <v>75</v>
      </c>
      <c r="C95" s="14" t="s">
        <v>79</v>
      </c>
      <c r="D95" s="32" t="s">
        <v>74</v>
      </c>
      <c r="E95" s="16">
        <f>F95+G95</f>
        <v>230043</v>
      </c>
      <c r="F95" s="45"/>
      <c r="G95" s="46">
        <v>230043</v>
      </c>
      <c r="H95" s="32" t="s">
        <v>9</v>
      </c>
    </row>
    <row r="96" spans="1:8" s="31" customFormat="1" ht="15" customHeight="1" x14ac:dyDescent="0.25">
      <c r="A96" s="120"/>
      <c r="B96" s="82"/>
      <c r="C96" s="34"/>
      <c r="D96" s="32" t="s">
        <v>73</v>
      </c>
      <c r="E96" s="56"/>
      <c r="F96" s="45"/>
      <c r="G96" s="46"/>
      <c r="H96" s="32"/>
    </row>
    <row r="97" spans="1:8" s="71" customFormat="1" ht="15" x14ac:dyDescent="0.25">
      <c r="A97" s="110"/>
      <c r="C97" s="36" t="s">
        <v>8</v>
      </c>
      <c r="D97" s="15" t="s">
        <v>136</v>
      </c>
      <c r="E97" s="16">
        <f>F97+G97</f>
        <v>6000000</v>
      </c>
      <c r="F97" s="43"/>
      <c r="G97" s="43">
        <v>6000000</v>
      </c>
      <c r="H97" s="17"/>
    </row>
    <row r="98" spans="1:8" s="71" customFormat="1" ht="15" x14ac:dyDescent="0.25">
      <c r="A98" s="96"/>
      <c r="C98" s="36" t="s">
        <v>15</v>
      </c>
      <c r="D98" s="15" t="s">
        <v>18</v>
      </c>
      <c r="E98" s="16">
        <f>F98+G98</f>
        <v>580177</v>
      </c>
      <c r="F98" s="43"/>
      <c r="G98" s="43">
        <v>580177</v>
      </c>
      <c r="H98" s="17"/>
    </row>
    <row r="99" spans="1:8" s="71" customFormat="1" ht="15" x14ac:dyDescent="0.25">
      <c r="A99" s="111"/>
      <c r="C99" s="36"/>
      <c r="D99" s="15" t="s">
        <v>19</v>
      </c>
      <c r="E99" s="16"/>
      <c r="F99" s="43"/>
      <c r="G99" s="43"/>
      <c r="H99" s="17"/>
    </row>
    <row r="100" spans="1:8" s="71" customFormat="1" ht="15" x14ac:dyDescent="0.25">
      <c r="A100" s="111"/>
      <c r="C100" s="36"/>
      <c r="D100" s="15"/>
      <c r="E100" s="16"/>
      <c r="F100" s="43"/>
      <c r="G100" s="43"/>
      <c r="H100" s="17"/>
    </row>
    <row r="101" spans="1:8" s="31" customFormat="1" ht="15" customHeight="1" x14ac:dyDescent="0.2">
      <c r="A101" s="74"/>
      <c r="B101" s="82"/>
      <c r="C101" s="49"/>
      <c r="D101" s="50"/>
      <c r="E101" s="99"/>
      <c r="F101" s="98"/>
      <c r="G101" s="98"/>
      <c r="H101" s="28"/>
    </row>
    <row r="102" spans="1:8" ht="15" customHeight="1" x14ac:dyDescent="0.25">
      <c r="A102" s="74"/>
      <c r="C102" s="7" t="s">
        <v>122</v>
      </c>
      <c r="D102" s="7"/>
      <c r="E102" s="90">
        <f>F102+G102</f>
        <v>10000000</v>
      </c>
      <c r="F102" s="91"/>
      <c r="G102" s="91">
        <v>10000000</v>
      </c>
      <c r="H102" s="10"/>
    </row>
    <row r="103" spans="1:8" s="31" customFormat="1" ht="15" customHeight="1" x14ac:dyDescent="0.25">
      <c r="A103" s="74"/>
      <c r="B103" s="82"/>
      <c r="C103" s="7" t="s">
        <v>123</v>
      </c>
      <c r="D103" s="7"/>
      <c r="E103" s="92"/>
      <c r="F103" s="93"/>
      <c r="G103" s="93"/>
      <c r="H103" s="28"/>
    </row>
    <row r="104" spans="1:8" s="31" customFormat="1" ht="15" customHeight="1" x14ac:dyDescent="0.2">
      <c r="A104" s="82"/>
      <c r="B104" s="82"/>
      <c r="C104" s="94"/>
      <c r="D104" s="95"/>
      <c r="E104" s="92"/>
      <c r="F104" s="93"/>
      <c r="G104" s="93"/>
      <c r="H104" s="28"/>
    </row>
    <row r="105" spans="1:8" s="31" customFormat="1" ht="15" customHeight="1" x14ac:dyDescent="0.25">
      <c r="A105" s="82"/>
      <c r="B105" s="82"/>
      <c r="C105" s="7" t="s">
        <v>135</v>
      </c>
      <c r="D105" s="7"/>
      <c r="E105" s="90">
        <f>F105+G105</f>
        <v>57000000</v>
      </c>
      <c r="F105" s="91">
        <v>47000000</v>
      </c>
      <c r="G105" s="91">
        <v>10000000</v>
      </c>
      <c r="H105" s="28"/>
    </row>
    <row r="106" spans="1:8" s="31" customFormat="1" ht="15" customHeight="1" x14ac:dyDescent="0.25">
      <c r="A106" s="82"/>
      <c r="B106" s="82"/>
      <c r="C106" s="100"/>
      <c r="D106" s="100"/>
      <c r="E106" s="90"/>
      <c r="F106" s="91"/>
      <c r="G106" s="91"/>
      <c r="H106" s="28"/>
    </row>
    <row r="107" spans="1:8" s="31" customFormat="1" ht="15" customHeight="1" x14ac:dyDescent="0.25">
      <c r="A107" s="82"/>
      <c r="B107" s="82"/>
      <c r="C107" s="100"/>
      <c r="D107" s="100"/>
      <c r="E107" s="90"/>
      <c r="F107" s="91"/>
      <c r="G107" s="91"/>
      <c r="H107" s="28"/>
    </row>
    <row r="108" spans="1:8" s="31" customFormat="1" ht="15" customHeight="1" x14ac:dyDescent="0.2">
      <c r="A108" s="82"/>
      <c r="B108" s="82"/>
      <c r="C108" s="49"/>
      <c r="D108" s="50"/>
      <c r="E108" s="59"/>
      <c r="F108" s="60"/>
      <c r="G108" s="60"/>
      <c r="H108" s="28"/>
    </row>
    <row r="109" spans="1:8" x14ac:dyDescent="0.25">
      <c r="C109" s="61"/>
      <c r="D109" s="62" t="s">
        <v>11</v>
      </c>
      <c r="E109" s="55">
        <f>SUM(E13:E108)-E93-E94</f>
        <v>156791470</v>
      </c>
      <c r="F109" s="47">
        <f>SUM(F13:F108)-F93-F94</f>
        <v>110835415</v>
      </c>
      <c r="G109" s="47">
        <f>SUM(G13:G108)-G93-G94</f>
        <v>45956055</v>
      </c>
      <c r="H109" s="10"/>
    </row>
    <row r="110" spans="1:8" x14ac:dyDescent="0.25">
      <c r="C110" s="61"/>
      <c r="D110" s="62"/>
      <c r="E110" s="75"/>
      <c r="F110" s="47"/>
      <c r="G110" s="47"/>
      <c r="H110" s="10"/>
    </row>
    <row r="111" spans="1:8" x14ac:dyDescent="0.25">
      <c r="C111" s="61"/>
      <c r="D111" s="62"/>
      <c r="E111" s="75"/>
      <c r="F111" s="47"/>
      <c r="G111" s="47"/>
      <c r="H111" s="10"/>
    </row>
    <row r="112" spans="1:8" x14ac:dyDescent="0.25">
      <c r="C112" s="61"/>
      <c r="D112" s="62"/>
      <c r="E112" s="55"/>
      <c r="F112" s="47"/>
      <c r="G112" s="47"/>
      <c r="H112" s="10"/>
    </row>
    <row r="113" spans="1:8" x14ac:dyDescent="0.25">
      <c r="D113" s="11"/>
      <c r="H113" s="63"/>
    </row>
    <row r="114" spans="1:8" s="126" customFormat="1" ht="16.5" x14ac:dyDescent="0.25">
      <c r="A114" s="121" t="s">
        <v>31</v>
      </c>
      <c r="B114" s="121"/>
      <c r="C114" s="122"/>
      <c r="D114" s="123"/>
      <c r="E114" s="124"/>
      <c r="F114" s="124"/>
      <c r="G114" s="124"/>
      <c r="H114" s="125" t="s">
        <v>117</v>
      </c>
    </row>
    <row r="115" spans="1:8" x14ac:dyDescent="0.25">
      <c r="D115" s="11"/>
    </row>
  </sheetData>
  <mergeCells count="6">
    <mergeCell ref="A6:H6"/>
    <mergeCell ref="C102:D102"/>
    <mergeCell ref="D8:D11"/>
    <mergeCell ref="H8:H11"/>
    <mergeCell ref="C105:D105"/>
    <mergeCell ref="C103:D103"/>
  </mergeCells>
  <pageMargins left="0.59055118110236227" right="0.59055118110236227" top="0.59055118110236227" bottom="0.59055118110236227" header="0.31496062992125984" footer="0.19685039370078741"/>
  <pageSetup paperSize="9" scale="62" orientation="portrait" r:id="rId1"/>
  <headerFooter>
    <oddFooter>&amp;C&amp;P</oddFooter>
  </headerFooter>
  <ignoredErrors>
    <ignoredError sqref="C23 C13 C15 C17 B59:C59 C61 C67 C19:C21 C52:C58 C65 C26 C89:C91 C45:C49 C34 C95:C98 C85 C36:C43 C87 C72 C32 C28 C74:C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7.piel</vt:lpstr>
      <vt:lpstr>'7.piel'!Drukāt_virsrakstus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Iveta Elsone</cp:lastModifiedBy>
  <cp:lastPrinted>2024-01-19T12:52:27Z</cp:lastPrinted>
  <dcterms:created xsi:type="dcterms:W3CDTF">2020-11-16T11:32:31Z</dcterms:created>
  <dcterms:modified xsi:type="dcterms:W3CDTF">2024-02-01T08:12:11Z</dcterms:modified>
  <cp:category/>
</cp:coreProperties>
</file>