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47D42CF7-8A72-4A6F-8951-6B45A5E6FF96}" xr6:coauthVersionLast="47" xr6:coauthVersionMax="47" xr10:uidLastSave="{00000000-0000-0000-0000-000000000000}"/>
  <bookViews>
    <workbookView xWindow="-120" yWindow="-120" windowWidth="29040" windowHeight="15840" tabRatio="669" xr2:uid="{00000000-000D-0000-FFFF-FFFF00000000}"/>
  </bookViews>
  <sheets>
    <sheet name="3 p_01_14" sheetId="4" r:id="rId1"/>
    <sheet name="15_33" sheetId="5" r:id="rId2"/>
  </sheets>
  <definedNames>
    <definedName name="_xlnm.Print_Area" localSheetId="1">'15_33'!$A$1:$D$840</definedName>
    <definedName name="_xlnm.Print_Area" localSheetId="0">'3 p_01_14'!$A$1:$D$718</definedName>
    <definedName name="_xlnm.Print_Titles" localSheetId="1">'15_33'!$2:$4</definedName>
    <definedName name="_xlnm.Print_Titles" localSheetId="0">'3 p_01_14'!$12:$14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0" i="4" l="1"/>
  <c r="D827" i="5"/>
  <c r="D826" i="5" s="1"/>
  <c r="D823" i="5"/>
  <c r="D805" i="5"/>
  <c r="D804" i="5"/>
  <c r="D802" i="5"/>
  <c r="D795" i="5"/>
  <c r="D794" i="5" s="1"/>
  <c r="D792" i="5"/>
  <c r="D783" i="5"/>
  <c r="D782" i="5"/>
  <c r="D779" i="5"/>
  <c r="D773" i="5"/>
  <c r="D772" i="5"/>
  <c r="D771" i="5"/>
  <c r="D770" i="5"/>
  <c r="D769" i="5"/>
  <c r="D768" i="5" s="1"/>
  <c r="D767" i="5"/>
  <c r="D766" i="5"/>
  <c r="D765" i="5"/>
  <c r="D755" i="5"/>
  <c r="D754" i="5"/>
  <c r="D750" i="5"/>
  <c r="D725" i="5"/>
  <c r="D724" i="5" s="1"/>
  <c r="D720" i="5"/>
  <c r="D706" i="5"/>
  <c r="D705" i="5"/>
  <c r="D702" i="5"/>
  <c r="D689" i="5"/>
  <c r="D688" i="5" s="1"/>
  <c r="D685" i="5"/>
  <c r="D677" i="5"/>
  <c r="D676" i="5"/>
  <c r="D673" i="5"/>
  <c r="D664" i="5"/>
  <c r="D663" i="5"/>
  <c r="D662" i="5"/>
  <c r="D661" i="5"/>
  <c r="D660" i="5" s="1"/>
  <c r="D659" i="5" s="1"/>
  <c r="D658" i="5"/>
  <c r="D657" i="5"/>
  <c r="D656" i="5"/>
  <c r="D649" i="5"/>
  <c r="D648" i="5"/>
  <c r="D646" i="5"/>
  <c r="D640" i="5"/>
  <c r="D639" i="5" s="1"/>
  <c r="D636" i="5"/>
  <c r="D629" i="5"/>
  <c r="D628" i="5"/>
  <c r="D626" i="5"/>
  <c r="D619" i="5"/>
  <c r="D618" i="5" s="1"/>
  <c r="D616" i="5"/>
  <c r="D604" i="5"/>
  <c r="D603" i="5"/>
  <c r="D599" i="5"/>
  <c r="D592" i="5"/>
  <c r="D591" i="5" s="1"/>
  <c r="D589" i="5"/>
  <c r="D579" i="5"/>
  <c r="D578" i="5"/>
  <c r="D574" i="5"/>
  <c r="D569" i="5"/>
  <c r="D568" i="5" s="1"/>
  <c r="D565" i="5"/>
  <c r="D555" i="5"/>
  <c r="D554" i="5"/>
  <c r="D550" i="5"/>
  <c r="D545" i="5"/>
  <c r="D544" i="5" s="1"/>
  <c r="D541" i="5"/>
  <c r="D531" i="5"/>
  <c r="D530" i="5"/>
  <c r="D525" i="5"/>
  <c r="D505" i="5"/>
  <c r="D504" i="5" s="1"/>
  <c r="D501" i="5"/>
  <c r="D495" i="5"/>
  <c r="D494" i="5"/>
  <c r="D491" i="5"/>
  <c r="D487" i="5"/>
  <c r="D486" i="5" s="1"/>
  <c r="D483" i="5"/>
  <c r="D474" i="5"/>
  <c r="D473" i="5" s="1"/>
  <c r="D470" i="5"/>
  <c r="D466" i="5"/>
  <c r="D465" i="5"/>
  <c r="D464" i="5"/>
  <c r="D457" i="5" s="1"/>
  <c r="D456" i="5" s="1"/>
  <c r="D463" i="5"/>
  <c r="D462" i="5"/>
  <c r="D461" i="5"/>
  <c r="D460" i="5"/>
  <c r="D459" i="5"/>
  <c r="D458" i="5"/>
  <c r="D455" i="5"/>
  <c r="D454" i="5"/>
  <c r="D453" i="5"/>
  <c r="D452" i="5"/>
  <c r="D451" i="5" s="1"/>
  <c r="D433" i="5"/>
  <c r="D432" i="5"/>
  <c r="D430" i="5"/>
  <c r="D419" i="5"/>
  <c r="D418" i="5"/>
  <c r="D415" i="5"/>
  <c r="D403" i="5"/>
  <c r="D402" i="5"/>
  <c r="D400" i="5"/>
  <c r="D393" i="5"/>
  <c r="D392" i="5"/>
  <c r="D390" i="5"/>
  <c r="D381" i="5"/>
  <c r="D380" i="5" s="1"/>
  <c r="D378" i="5"/>
  <c r="D361" i="5"/>
  <c r="D360" i="5" s="1"/>
  <c r="D356" i="5"/>
  <c r="D346" i="5"/>
  <c r="D345" i="5" s="1"/>
  <c r="D342" i="5"/>
  <c r="D332" i="5"/>
  <c r="D331" i="5" s="1"/>
  <c r="D329" i="5"/>
  <c r="D324" i="5"/>
  <c r="D323" i="5"/>
  <c r="D321" i="5"/>
  <c r="D309" i="5"/>
  <c r="D308" i="5"/>
  <c r="D304" i="5"/>
  <c r="D288" i="5"/>
  <c r="D287" i="5"/>
  <c r="D285" i="5"/>
  <c r="D278" i="5"/>
  <c r="D277" i="5"/>
  <c r="D274" i="5"/>
  <c r="D266" i="5"/>
  <c r="D265" i="5" s="1"/>
  <c r="D262" i="5"/>
  <c r="D253" i="5"/>
  <c r="D252" i="5" s="1"/>
  <c r="D249" i="5"/>
  <c r="D244" i="5"/>
  <c r="D243" i="5" s="1"/>
  <c r="D241" i="5"/>
  <c r="D234" i="5"/>
  <c r="D233" i="5" s="1"/>
  <c r="D231" i="5"/>
  <c r="D218" i="5"/>
  <c r="D217" i="5"/>
  <c r="D214" i="5"/>
  <c r="D203" i="5"/>
  <c r="D202" i="5"/>
  <c r="D199" i="5"/>
  <c r="D192" i="5"/>
  <c r="D191" i="5"/>
  <c r="D189" i="5"/>
  <c r="D178" i="5"/>
  <c r="D177" i="5"/>
  <c r="D172" i="5"/>
  <c r="D161" i="5"/>
  <c r="D160" i="5" s="1"/>
  <c r="D156" i="5"/>
  <c r="D149" i="5"/>
  <c r="D144" i="5"/>
  <c r="D143" i="5"/>
  <c r="D142" i="5"/>
  <c r="D139" i="5"/>
  <c r="D133" i="5"/>
  <c r="D132" i="5" s="1"/>
  <c r="D130" i="5"/>
  <c r="D116" i="5"/>
  <c r="D115" i="5"/>
  <c r="D110" i="5"/>
  <c r="D104" i="5"/>
  <c r="D103" i="5" s="1"/>
  <c r="D101" i="5"/>
  <c r="D88" i="5"/>
  <c r="D87" i="5" s="1"/>
  <c r="D82" i="5"/>
  <c r="D64" i="5"/>
  <c r="D63" i="5"/>
  <c r="D60" i="5"/>
  <c r="D52" i="5"/>
  <c r="D51" i="5"/>
  <c r="D48" i="5"/>
  <c r="D43" i="5"/>
  <c r="D42" i="5"/>
  <c r="D41" i="5"/>
  <c r="D40" i="5"/>
  <c r="D39" i="5"/>
  <c r="D38" i="5"/>
  <c r="D37" i="5"/>
  <c r="D36" i="5"/>
  <c r="D35" i="5"/>
  <c r="D34" i="5"/>
  <c r="D33" i="5" s="1"/>
  <c r="D32" i="5" s="1"/>
  <c r="D31" i="5"/>
  <c r="D30" i="5"/>
  <c r="D29" i="5"/>
  <c r="D28" i="5"/>
  <c r="D27" i="5" s="1"/>
  <c r="D15" i="5"/>
  <c r="D14" i="5" s="1"/>
  <c r="D12" i="5"/>
  <c r="D709" i="4"/>
  <c r="D706" i="4"/>
  <c r="D696" i="4"/>
  <c r="D695" i="4" s="1"/>
  <c r="D692" i="4"/>
  <c r="D686" i="4"/>
  <c r="D685" i="4" s="1"/>
  <c r="D683" i="4"/>
  <c r="D676" i="4"/>
  <c r="D675" i="4" s="1"/>
  <c r="D673" i="4"/>
  <c r="D667" i="4"/>
  <c r="D666" i="4" s="1"/>
  <c r="D664" i="4"/>
  <c r="D656" i="4"/>
  <c r="D655" i="4"/>
  <c r="D653" i="4"/>
  <c r="D640" i="4"/>
  <c r="D639" i="4"/>
  <c r="D636" i="4"/>
  <c r="D631" i="4"/>
  <c r="D630" i="4"/>
  <c r="D628" i="4"/>
  <c r="D622" i="4"/>
  <c r="D621" i="4"/>
  <c r="D618" i="4"/>
  <c r="D613" i="4"/>
  <c r="D612" i="4" s="1"/>
  <c r="D609" i="4"/>
  <c r="D603" i="4"/>
  <c r="D602" i="4" s="1"/>
  <c r="D599" i="4"/>
  <c r="D593" i="4"/>
  <c r="D592" i="4" s="1"/>
  <c r="D590" i="4"/>
  <c r="D585" i="4"/>
  <c r="D584" i="4" s="1"/>
  <c r="D581" i="4"/>
  <c r="D576" i="4"/>
  <c r="D575" i="4"/>
  <c r="D573" i="4"/>
  <c r="D564" i="4"/>
  <c r="D563" i="4"/>
  <c r="D560" i="4"/>
  <c r="D550" i="4"/>
  <c r="D549" i="4"/>
  <c r="D546" i="4"/>
  <c r="D541" i="4"/>
  <c r="D540" i="4"/>
  <c r="D535" i="4" s="1"/>
  <c r="D534" i="4" s="1"/>
  <c r="D539" i="4"/>
  <c r="D538" i="4"/>
  <c r="D537" i="4"/>
  <c r="D536" i="4"/>
  <c r="D533" i="4"/>
  <c r="D532" i="4"/>
  <c r="D531" i="4"/>
  <c r="D530" i="4"/>
  <c r="D524" i="4"/>
  <c r="D523" i="4" s="1"/>
  <c r="D521" i="4"/>
  <c r="D515" i="4"/>
  <c r="D514" i="4"/>
  <c r="D512" i="4"/>
  <c r="D502" i="4"/>
  <c r="D501" i="4"/>
  <c r="D499" i="4"/>
  <c r="D493" i="4"/>
  <c r="D492" i="4"/>
  <c r="D490" i="4"/>
  <c r="D485" i="4"/>
  <c r="D484" i="4"/>
  <c r="D481" i="4"/>
  <c r="D476" i="4"/>
  <c r="D475" i="4" s="1"/>
  <c r="D473" i="4"/>
  <c r="D466" i="4"/>
  <c r="D465" i="4" s="1"/>
  <c r="D462" i="4"/>
  <c r="D458" i="4"/>
  <c r="D457" i="4"/>
  <c r="D456" i="4"/>
  <c r="D455" i="4"/>
  <c r="D454" i="4" s="1"/>
  <c r="D453" i="4" s="1"/>
  <c r="D452" i="4"/>
  <c r="D451" i="4"/>
  <c r="D450" i="4"/>
  <c r="D444" i="4"/>
  <c r="D442" i="4"/>
  <c r="D436" i="4"/>
  <c r="D435" i="4" s="1"/>
  <c r="D433" i="4"/>
  <c r="D424" i="4"/>
  <c r="D423" i="4"/>
  <c r="D420" i="4"/>
  <c r="D415" i="4"/>
  <c r="D414" i="4"/>
  <c r="D42" i="4" s="1"/>
  <c r="D413" i="4"/>
  <c r="D412" i="4"/>
  <c r="D411" i="4"/>
  <c r="D410" i="4" s="1"/>
  <c r="D409" i="4" s="1"/>
  <c r="D408" i="4"/>
  <c r="D28" i="4" s="1"/>
  <c r="D407" i="4"/>
  <c r="D406" i="4"/>
  <c r="D396" i="4"/>
  <c r="D395" i="4" s="1"/>
  <c r="D392" i="4"/>
  <c r="D377" i="4"/>
  <c r="D376" i="4"/>
  <c r="D371" i="4"/>
  <c r="D355" i="4"/>
  <c r="D354" i="4"/>
  <c r="D352" i="4"/>
  <c r="D345" i="4"/>
  <c r="D343" i="4"/>
  <c r="D336" i="4"/>
  <c r="D334" i="4"/>
  <c r="D327" i="4"/>
  <c r="D326" i="4" s="1"/>
  <c r="D324" i="4"/>
  <c r="D317" i="4"/>
  <c r="D316" i="4" s="1"/>
  <c r="D314" i="4"/>
  <c r="D309" i="4"/>
  <c r="D307" i="4"/>
  <c r="D302" i="4"/>
  <c r="D301" i="4" s="1"/>
  <c r="D299" i="4"/>
  <c r="D285" i="4"/>
  <c r="D284" i="4" s="1"/>
  <c r="D282" i="4"/>
  <c r="D275" i="4"/>
  <c r="D274" i="4"/>
  <c r="D272" i="4"/>
  <c r="D266" i="4"/>
  <c r="D265" i="4"/>
  <c r="D263" i="4"/>
  <c r="D255" i="4"/>
  <c r="D254" i="4"/>
  <c r="D253" i="4" s="1"/>
  <c r="D251" i="4"/>
  <c r="D246" i="4"/>
  <c r="D245" i="4" s="1"/>
  <c r="D243" i="4"/>
  <c r="D238" i="4"/>
  <c r="D237" i="4" s="1"/>
  <c r="D235" i="4"/>
  <c r="D229" i="4"/>
  <c r="D228" i="4"/>
  <c r="D226" i="4"/>
  <c r="D215" i="4"/>
  <c r="D214" i="4"/>
  <c r="D212" i="4"/>
  <c r="D206" i="4"/>
  <c r="D205" i="4"/>
  <c r="D203" i="4"/>
  <c r="D196" i="4"/>
  <c r="D195" i="4"/>
  <c r="D192" i="4"/>
  <c r="D184" i="4"/>
  <c r="D183" i="4" s="1"/>
  <c r="D181" i="4"/>
  <c r="D173" i="4"/>
  <c r="D172" i="4" s="1"/>
  <c r="D170" i="4"/>
  <c r="D165" i="4"/>
  <c r="D164" i="4" s="1"/>
  <c r="D162" i="4"/>
  <c r="D155" i="4"/>
  <c r="D154" i="4" s="1"/>
  <c r="D152" i="4"/>
  <c r="D141" i="4"/>
  <c r="D140" i="4"/>
  <c r="D136" i="4"/>
  <c r="D128" i="4"/>
  <c r="D127" i="4"/>
  <c r="D125" i="4"/>
  <c r="D116" i="4"/>
  <c r="D115" i="4"/>
  <c r="D114" i="4" s="1"/>
  <c r="D112" i="4"/>
  <c r="D103" i="4"/>
  <c r="D102" i="4" s="1"/>
  <c r="D98" i="4"/>
  <c r="D93" i="4"/>
  <c r="D92" i="4"/>
  <c r="D91" i="4"/>
  <c r="D90" i="4"/>
  <c r="D89" i="4"/>
  <c r="D88" i="4"/>
  <c r="D40" i="4" s="1"/>
  <c r="D87" i="4"/>
  <c r="D86" i="4"/>
  <c r="D37" i="4" s="1"/>
  <c r="D85" i="4"/>
  <c r="D84" i="4" s="1"/>
  <c r="D83" i="4" s="1"/>
  <c r="D82" i="4"/>
  <c r="D81" i="4"/>
  <c r="D80" i="4"/>
  <c r="D79" i="4"/>
  <c r="D78" i="4"/>
  <c r="D47" i="4"/>
  <c r="D45" i="4"/>
  <c r="D44" i="4"/>
  <c r="D39" i="4"/>
  <c r="D38" i="4"/>
  <c r="D29" i="4"/>
  <c r="D27" i="4"/>
  <c r="D26" i="4"/>
  <c r="D24" i="4" l="1"/>
  <c r="D43" i="4"/>
  <c r="D41" i="4" s="1"/>
  <c r="D36" i="4"/>
  <c r="D35" i="4" l="1"/>
  <c r="D33" i="4" s="1"/>
</calcChain>
</file>

<file path=xl/sharedStrings.xml><?xml version="1.0" encoding="utf-8"?>
<sst xmlns="http://schemas.openxmlformats.org/spreadsheetml/2006/main" count="1334" uniqueCount="371">
  <si>
    <t>Nosaukums</t>
  </si>
  <si>
    <t xml:space="preserve"> - Kārtējie izdevumi</t>
  </si>
  <si>
    <t>Uzturēšanas izdevumi</t>
  </si>
  <si>
    <t>Izdevumi - kopā</t>
  </si>
  <si>
    <t>Rīgas domes Labklājības departaments</t>
  </si>
  <si>
    <t>klasifikā-</t>
  </si>
  <si>
    <t xml:space="preserve"> - Kārtējie izdevumi, t.sk.:</t>
  </si>
  <si>
    <t>02. Rīgas domes Pilsētas attīstības departaments</t>
  </si>
  <si>
    <t>04. Rīgas domes Satiksmes departaments</t>
  </si>
  <si>
    <t>03. Rīgas domes Īpašuma departaments</t>
  </si>
  <si>
    <t>Rīgas domes Satiksmes departamenta darbības nodrošinājums</t>
  </si>
  <si>
    <t>Sākumskolas, pamatskolas un vidusskolas</t>
  </si>
  <si>
    <t>Speciālās internātskolas</t>
  </si>
  <si>
    <t>Sporta pasākumi</t>
  </si>
  <si>
    <t>18. Rīgas domes Labklājības departaments</t>
  </si>
  <si>
    <t>Veco ļaužu uzturēšanās iestādes</t>
  </si>
  <si>
    <t>Bibliotēkas</t>
  </si>
  <si>
    <t>Kultūras centri un nami</t>
  </si>
  <si>
    <t>Kultūras pasākumi</t>
  </si>
  <si>
    <t>Bērnu mūzikas un mākslas skolas</t>
  </si>
  <si>
    <t>Program-</t>
  </si>
  <si>
    <t>Funkciju</t>
  </si>
  <si>
    <t>mas kods</t>
  </si>
  <si>
    <t>cijas kods</t>
  </si>
  <si>
    <t>01.01.00.</t>
  </si>
  <si>
    <t>01.110</t>
  </si>
  <si>
    <t>01.08.00.</t>
  </si>
  <si>
    <t>01.15.00.</t>
  </si>
  <si>
    <t>01.17.00.</t>
  </si>
  <si>
    <t>01.19.00.</t>
  </si>
  <si>
    <t>02.01.01.</t>
  </si>
  <si>
    <t>03.01.00.</t>
  </si>
  <si>
    <t>04.03.00.</t>
  </si>
  <si>
    <t>04.05.00.</t>
  </si>
  <si>
    <t>05.01.00.</t>
  </si>
  <si>
    <t>05.02.00.</t>
  </si>
  <si>
    <t>01.22.00.</t>
  </si>
  <si>
    <t>14.01.00.</t>
  </si>
  <si>
    <t>15.01.00.</t>
  </si>
  <si>
    <t>16.01.00.</t>
  </si>
  <si>
    <t>16.02.00.</t>
  </si>
  <si>
    <t>16.04.00.</t>
  </si>
  <si>
    <t>16.06.00.</t>
  </si>
  <si>
    <t>16.07.01.</t>
  </si>
  <si>
    <t>18.01.00.</t>
  </si>
  <si>
    <t>18.02.00.</t>
  </si>
  <si>
    <t>18.03.00.</t>
  </si>
  <si>
    <t>18.04.00.</t>
  </si>
  <si>
    <t>18.05.00.</t>
  </si>
  <si>
    <t>18.09.00.</t>
  </si>
  <si>
    <t>18.07.00.</t>
  </si>
  <si>
    <t>08.210</t>
  </si>
  <si>
    <t>08.230</t>
  </si>
  <si>
    <t>05.03.00.</t>
  </si>
  <si>
    <t>16.07.03.</t>
  </si>
  <si>
    <t>14. Rīgas pašvaldības policija</t>
  </si>
  <si>
    <t>Rīgas pašvaldības policija</t>
  </si>
  <si>
    <t>01.32.00.</t>
  </si>
  <si>
    <t>Kredīta procentu nomaksa un pakalpojumu apmaksa</t>
  </si>
  <si>
    <t>18.02.01.</t>
  </si>
  <si>
    <t>18.04.01.</t>
  </si>
  <si>
    <t>Veco ļaužu uzturēšanās iestādes - līgumorganizācijas</t>
  </si>
  <si>
    <t>01.36.00.</t>
  </si>
  <si>
    <t>18.03.01.</t>
  </si>
  <si>
    <t>Rīgas domes Pilsētas attīstības departamenta darbības</t>
  </si>
  <si>
    <t xml:space="preserve"> nodrošinājums</t>
  </si>
  <si>
    <t>04.07.00.</t>
  </si>
  <si>
    <t>16.11.00.</t>
  </si>
  <si>
    <t>Pašvaldības institūciju iekšējais un ārējais audits</t>
  </si>
  <si>
    <t>18.14.00.</t>
  </si>
  <si>
    <t>Iemaksas pašvaldību finanšu izlīdzināšanas fondā</t>
  </si>
  <si>
    <t>Resursi izdevumu segšanai</t>
  </si>
  <si>
    <t>01.26.00.</t>
  </si>
  <si>
    <t>01.06.00.</t>
  </si>
  <si>
    <t>01.27.00.</t>
  </si>
  <si>
    <t>Investīciju programmas realizācija</t>
  </si>
  <si>
    <t>01.39.00.</t>
  </si>
  <si>
    <t>18.19.00.</t>
  </si>
  <si>
    <t>18.06.00.</t>
  </si>
  <si>
    <t>Īslaicīga hronisko slimnieku kopšana un rehabilitācija</t>
  </si>
  <si>
    <t>Rīgas patversmes - līgumorganizācijas</t>
  </si>
  <si>
    <t>16.08.00.</t>
  </si>
  <si>
    <t>16.07.04.</t>
  </si>
  <si>
    <t>Grupu mājas/dzīvokļi</t>
  </si>
  <si>
    <t>Sporta un interešu izglītības iestādes</t>
  </si>
  <si>
    <t>Rīgas pašvaldības aģentūra "Rīgas pieminekļu aģentūra"</t>
  </si>
  <si>
    <t>Rīgas pašvaldības aģentūra "Rīgas gaisma"</t>
  </si>
  <si>
    <t>23.01.00.</t>
  </si>
  <si>
    <t>20. Rīgas pašvaldības aģentūra "Rīgas gaisma"</t>
  </si>
  <si>
    <t>20.01.00.</t>
  </si>
  <si>
    <t>Līdzfinansējums Eiropas Savienības fondiem un citiem projektiem</t>
  </si>
  <si>
    <t>04.02.00.</t>
  </si>
  <si>
    <t>Rīgas domes Pašvaldības ieņēmumu pārvalde</t>
  </si>
  <si>
    <t xml:space="preserve">Resursi izdevumu segšanai </t>
  </si>
  <si>
    <t>05.06.00.</t>
  </si>
  <si>
    <t>01.07.00.</t>
  </si>
  <si>
    <t>15. Rīgas bāriņtiesa</t>
  </si>
  <si>
    <t>Rīgas bāriņtiesa</t>
  </si>
  <si>
    <t>Pirmsskolas bērnu izglītības iestādes</t>
  </si>
  <si>
    <t>16.04.01.</t>
  </si>
  <si>
    <t>Pašvaldības līdzdalība Rīgas privātskolu akreditēto pamatizglītības</t>
  </si>
  <si>
    <t>un vispārējās vidējās izglītības programmu finansēšanā</t>
  </si>
  <si>
    <t>Kapitālie izdevumi</t>
  </si>
  <si>
    <t xml:space="preserve"> - Subsīdija un dotācija</t>
  </si>
  <si>
    <t>Festivālu mērķprogramma</t>
  </si>
  <si>
    <t>Meliorācijas sistēmu apsaimniekošana</t>
  </si>
  <si>
    <t xml:space="preserve"> - Sociālie pabalsti</t>
  </si>
  <si>
    <t xml:space="preserve"> - Procentu izdevumi</t>
  </si>
  <si>
    <t>08.290</t>
  </si>
  <si>
    <t>10.600</t>
  </si>
  <si>
    <t>08.100</t>
  </si>
  <si>
    <t>05.600</t>
  </si>
  <si>
    <t>07.490</t>
  </si>
  <si>
    <t>09.510</t>
  </si>
  <si>
    <t>06.400</t>
  </si>
  <si>
    <t>10.700</t>
  </si>
  <si>
    <t>10.400</t>
  </si>
  <si>
    <t>10.200</t>
  </si>
  <si>
    <t>10.910</t>
  </si>
  <si>
    <t>09.210</t>
  </si>
  <si>
    <t>09.100</t>
  </si>
  <si>
    <t>09.810</t>
  </si>
  <si>
    <t>06.600</t>
  </si>
  <si>
    <t>04.510</t>
  </si>
  <si>
    <t>01.600</t>
  </si>
  <si>
    <t>01.890</t>
  </si>
  <si>
    <t>01.830</t>
  </si>
  <si>
    <t>01.720</t>
  </si>
  <si>
    <t>01.120</t>
  </si>
  <si>
    <t>01.330</t>
  </si>
  <si>
    <t>05.200</t>
  </si>
  <si>
    <t>10.120</t>
  </si>
  <si>
    <t xml:space="preserve"> - Iemaksas pašvaldību finanšu izlīdzināšanas fondā</t>
  </si>
  <si>
    <t>16.13.00.</t>
  </si>
  <si>
    <t>Atlīdzība</t>
  </si>
  <si>
    <t xml:space="preserve"> - Budžeta iestāžu ieņēmumi</t>
  </si>
  <si>
    <t>03.04.00.</t>
  </si>
  <si>
    <t xml:space="preserve"> - Saņemtā dotācija no Rīgas pašvaldības vispārējiem ieņēmumiem</t>
  </si>
  <si>
    <t>atalgojums</t>
  </si>
  <si>
    <t>16.16.00.</t>
  </si>
  <si>
    <t>16.14.00.</t>
  </si>
  <si>
    <t>Naudas balvas Rīgas sportistiem un viņu treneriem par izciliem</t>
  </si>
  <si>
    <t>sasniegumiem sportā</t>
  </si>
  <si>
    <t>04.01.00.</t>
  </si>
  <si>
    <t>16.04.02.</t>
  </si>
  <si>
    <t xml:space="preserve">profesionālās un profesionālās ievirzes mākslas, mūzikas un dejas </t>
  </si>
  <si>
    <t>16.01.01.</t>
  </si>
  <si>
    <t>16.02.01.</t>
  </si>
  <si>
    <t>Rīgas Izglītības un informatīvi metodiskais centrs</t>
  </si>
  <si>
    <t>Mērķdotācija pašvaldības autoceļiem un ielām</t>
  </si>
  <si>
    <t>Rīgas vides aizsardzības fonds</t>
  </si>
  <si>
    <t>Rīgas pašvaldības dzīvojamo māju privatizācijas komisijas</t>
  </si>
  <si>
    <t>darbības nodrošināšana</t>
  </si>
  <si>
    <t>Dzīvojamo māju un dzīvokļu privatizācijas procesa tehniskā nodrošināšana</t>
  </si>
  <si>
    <t>Dzīvojamo māju atsavināšana</t>
  </si>
  <si>
    <t>05. Rīgas domes Mājokļu un vides departaments</t>
  </si>
  <si>
    <t>04.08.00.</t>
  </si>
  <si>
    <t>05.09.00.</t>
  </si>
  <si>
    <t>05.10.00.</t>
  </si>
  <si>
    <t>05.11.00.</t>
  </si>
  <si>
    <t>01.03.00.</t>
  </si>
  <si>
    <t>Dalības maksa sabiedriskajās organizācijās</t>
  </si>
  <si>
    <t>04.730</t>
  </si>
  <si>
    <t>01.04.00.</t>
  </si>
  <si>
    <t>01.13.00.</t>
  </si>
  <si>
    <t>01.10.00.</t>
  </si>
  <si>
    <t>05.05.00.</t>
  </si>
  <si>
    <t>16.12.00.</t>
  </si>
  <si>
    <t>16.17.00.</t>
  </si>
  <si>
    <t>16.18.00.</t>
  </si>
  <si>
    <t>16.20.00.</t>
  </si>
  <si>
    <t>16.21.00.</t>
  </si>
  <si>
    <t>16.22.00.</t>
  </si>
  <si>
    <t>16.23.00.</t>
  </si>
  <si>
    <t>16.24.00.</t>
  </si>
  <si>
    <t>16.15.00.</t>
  </si>
  <si>
    <t>pedagogu algas no pašvaldības budžeta</t>
  </si>
  <si>
    <t>27. Rīgas pašvaldības dzīvojamo māju privatizācijas komisija</t>
  </si>
  <si>
    <t>27.01.00.</t>
  </si>
  <si>
    <t>27.02.00.</t>
  </si>
  <si>
    <t>27.03.00.</t>
  </si>
  <si>
    <t>Sabiedrības integrācijas programma</t>
  </si>
  <si>
    <t>Transportbūvju speciālās inspekcijas</t>
  </si>
  <si>
    <t>05.08.00.</t>
  </si>
  <si>
    <t>16. Rīgas domes Izglītības, kultūras un sporta departaments</t>
  </si>
  <si>
    <t>Rīgas domes Izglītības, kultūras un sporta departaments</t>
  </si>
  <si>
    <t>Zvejas tiesību nomas limita piešķiršana</t>
  </si>
  <si>
    <t>Rīgas Sociālais dienests</t>
  </si>
  <si>
    <t>16.27.00.</t>
  </si>
  <si>
    <t>Pabalstu izmaksa Rīgas pašvaldības izglītības iestāžu</t>
  </si>
  <si>
    <t>pedagoģiskajiem darbiniekiem</t>
  </si>
  <si>
    <t>05.13.00.</t>
  </si>
  <si>
    <t>05.14.00.</t>
  </si>
  <si>
    <t>10.000</t>
  </si>
  <si>
    <t>Sociālie pakalpojumi dzīvesvietā Rīgas pilsētas iedzīvotājiem</t>
  </si>
  <si>
    <t>biedrībai "Daugavas savienība"</t>
  </si>
  <si>
    <t>33.01.00.</t>
  </si>
  <si>
    <t>Rīgas pašvaldības aģentūra "Rīgas enerģētikas aģentūra"</t>
  </si>
  <si>
    <t>Pašvaldības finansējums privāto izglītības iestāžu pirmsskolas</t>
  </si>
  <si>
    <t>04.900</t>
  </si>
  <si>
    <t>Gaisa monitoringa staciju darbības nodrošināšana</t>
  </si>
  <si>
    <t>04.230</t>
  </si>
  <si>
    <t>03.110</t>
  </si>
  <si>
    <t>Invalīdu pacēlāju uzstādīšana, apkope un remonts</t>
  </si>
  <si>
    <t>Rīgas patversme</t>
  </si>
  <si>
    <t>Rīgas pašvaldības Bērnu un jauniešu centrs</t>
  </si>
  <si>
    <t>un sporta organizācijām</t>
  </si>
  <si>
    <t>20.02.00.</t>
  </si>
  <si>
    <t>Konkursi par Rīgas domes finansiālu atbalstu sporta pasākumiem</t>
  </si>
  <si>
    <t>izglītības programmu īstenošanai</t>
  </si>
  <si>
    <t>Mācību grāmatu un mācību līdzekļu iegāde</t>
  </si>
  <si>
    <t>atlīdzība no valsts budžeta transferta</t>
  </si>
  <si>
    <t>atlīdzība no valsts budžeta tansferta</t>
  </si>
  <si>
    <t xml:space="preserve"> - Valsts budžeta transferti</t>
  </si>
  <si>
    <t>Dotācija SIA "Rīgas meži"</t>
  </si>
  <si>
    <t>18.08.00.</t>
  </si>
  <si>
    <t>(09.211; 09.219)</t>
  </si>
  <si>
    <t>(10.400; 10.700)</t>
  </si>
  <si>
    <t>18.02.02.</t>
  </si>
  <si>
    <t>01.16.00.</t>
  </si>
  <si>
    <t>01.18.00.</t>
  </si>
  <si>
    <t>05.04.00.</t>
  </si>
  <si>
    <t>05.300</t>
  </si>
  <si>
    <t>Ūdens resursu uzraudzība un aizsardzība</t>
  </si>
  <si>
    <t>05.16.00.</t>
  </si>
  <si>
    <t>05.100</t>
  </si>
  <si>
    <t>punktu apsaimniekošana</t>
  </si>
  <si>
    <t>05.17.00.</t>
  </si>
  <si>
    <t>05.400</t>
  </si>
  <si>
    <t>Asistenta pakalpojums personām ar invaliditāti</t>
  </si>
  <si>
    <t>Veselības aprūpes pieejamības nodrošināšana, veselības</t>
  </si>
  <si>
    <t>un ģimenes veselības veicināšana</t>
  </si>
  <si>
    <t>Latvijas Lielo pilsētu asociācijai</t>
  </si>
  <si>
    <t>Vēlēšanu komisijas darbības nodrošināšana</t>
  </si>
  <si>
    <t>Kultūras ministrijas dotācija pašvaldības izglītības iestāžu vidējās</t>
  </si>
  <si>
    <t>04.04.00.</t>
  </si>
  <si>
    <t>01.23.00.</t>
  </si>
  <si>
    <t>10.920</t>
  </si>
  <si>
    <t>Sadzīves bīstamo atkritumu specializēto pieņemšanas</t>
  </si>
  <si>
    <t>Atlīdzība amatierkolektīvu vadītājiem un speciālistiem</t>
  </si>
  <si>
    <t xml:space="preserve"> - Pašvaldību budžetu transferti</t>
  </si>
  <si>
    <t xml:space="preserve"> - Uzturēšanas izdevumu transferti uz citiem budžetiem</t>
  </si>
  <si>
    <t>Latvijas Pašvaldību savienībai</t>
  </si>
  <si>
    <t>Atbalsts ģimenēm krīzē un bērnu uzturēšanās līgumorganizācijās</t>
  </si>
  <si>
    <t>Dzīvnieku populācijas kontroles programma</t>
  </si>
  <si>
    <t>03.02.00.</t>
  </si>
  <si>
    <t>16.07.02.</t>
  </si>
  <si>
    <t>Profesionālās ievirzes sporta izglītības programmu īstenošanai</t>
  </si>
  <si>
    <t>Datortehnikas iegādei</t>
  </si>
  <si>
    <t>01.14.00.</t>
  </si>
  <si>
    <t>Bioloģiskās daudzveidības uzturēšana</t>
  </si>
  <si>
    <t>Dotācija SIA "Rīgas Nacionālais zooloģiskais dārzs"</t>
  </si>
  <si>
    <t>Izglītības iestāžu audzēkņu ēdināšana</t>
  </si>
  <si>
    <t>speciālās diētas nodrošināšana audzēkņiem</t>
  </si>
  <si>
    <t>01.20.00.</t>
  </si>
  <si>
    <t xml:space="preserve"> - Valsts budžeta transferts</t>
  </si>
  <si>
    <t>01.24.00.</t>
  </si>
  <si>
    <t xml:space="preserve">pirmsskolas izglītības iestāžu audzēkņiem </t>
  </si>
  <si>
    <t>05.07.00.</t>
  </si>
  <si>
    <t>09.000</t>
  </si>
  <si>
    <t>(09.100; 09.211; 09.219)</t>
  </si>
  <si>
    <t>plāns</t>
  </si>
  <si>
    <t>(euro)</t>
  </si>
  <si>
    <t>3. pielikums</t>
  </si>
  <si>
    <t>Dzīvojamās telpas atbrīvošanas pabalsts</t>
  </si>
  <si>
    <t>biedrībai "Rīgas un Pierīgas pašvaldību apvienība "RĪGAS METROPOLE""</t>
  </si>
  <si>
    <t xml:space="preserve">Dotācija sociālo māju un atsevišķu sociālo </t>
  </si>
  <si>
    <t>dzīvokļu apsaimniekotājiem</t>
  </si>
  <si>
    <t>21.01.00.</t>
  </si>
  <si>
    <t>Rīgas pašvaldības aģentūra "Rīgas investīciju un tūrisma aģentūra"</t>
  </si>
  <si>
    <t>Rīgas valstspilsētas pašvaldības mūža pabalsts</t>
  </si>
  <si>
    <t>RĪGAS VALSTSPILSĒTAS PAŠVALDĪBAS PAMATBUDŽETS - KOPĀ</t>
  </si>
  <si>
    <t>Rīgas pilsētas infrastruktūras fonds</t>
  </si>
  <si>
    <t>Sabiedriskā transporta pakalpojumi Rīgas pilsētā</t>
  </si>
  <si>
    <t>Pilsētas transportbūvju uzturēšana</t>
  </si>
  <si>
    <t>Rīgas pilsētas velotransporta attīstības programmas nodrošinājums</t>
  </si>
  <si>
    <t>Pilsētas ceļa zīmju uzturēšana</t>
  </si>
  <si>
    <t>Pilsētas ceļu horizontālā apzīmējuma uzturēšana</t>
  </si>
  <si>
    <t>Pilsētas apstādījumu uzturēšana un atjaunošana</t>
  </si>
  <si>
    <t>Rīgas pilsētas vides objektu uzturēšana un apsaimniekošana</t>
  </si>
  <si>
    <t>Pilsētas pasākumu noformējums</t>
  </si>
  <si>
    <t>Sociālie pabalsti Rīgas pilsētas iedzīvotājiem</t>
  </si>
  <si>
    <t>Pilsētas luksoforu uzturēšana</t>
  </si>
  <si>
    <t>Rīgas pilsētas līdzdalības budžeta programma</t>
  </si>
  <si>
    <t>04.430</t>
  </si>
  <si>
    <t>01.12.00.</t>
  </si>
  <si>
    <t>Apkaimju attīstības programma</t>
  </si>
  <si>
    <t>01.25.00.</t>
  </si>
  <si>
    <t>16.10.00.</t>
  </si>
  <si>
    <t>sekmējoši pasākumi</t>
  </si>
  <si>
    <t xml:space="preserve"> - Uzturēšanas izdevumu transferti uz citiem budžetiem, t.sk.:</t>
  </si>
  <si>
    <t>Kultūras ministrijas padotībā esošās izglītības iestādes</t>
  </si>
  <si>
    <t xml:space="preserve"> - Kārtējie izdevumi - kopā, t.sk.:</t>
  </si>
  <si>
    <t>Kapsētu programma</t>
  </si>
  <si>
    <t>Rīgas domes Kultūras projektu finansēšanas konkursa programma</t>
  </si>
  <si>
    <t>atalgojums no valsts budžeta transferta</t>
  </si>
  <si>
    <t>pedagogu algas no valsts budžeta transferta</t>
  </si>
  <si>
    <t xml:space="preserve">Rīgas pilsētas konkurētspēju un ekonomisko izaugsmi </t>
  </si>
  <si>
    <t>- Saņemtā dotācija no Rīgas pašvaldības vispārējiem ieņēmumiem</t>
  </si>
  <si>
    <t>- Valsts budžeta transferti</t>
  </si>
  <si>
    <t>- Budžeta iestāžu ieņēmumi</t>
  </si>
  <si>
    <t>- Pašvaldību budžetu transferti</t>
  </si>
  <si>
    <t>- Kārtējie izdevumi, t.sk.:</t>
  </si>
  <si>
    <t>- Procentu izdevumi</t>
  </si>
  <si>
    <t>- Subsīdijas, dotācijas un sociālie pabalsti</t>
  </si>
  <si>
    <t>- Iemaksas pašvaldību finanšu izlīdzināšanas fondā</t>
  </si>
  <si>
    <t>- Uzturēšanas izdevumu transferti uz citiem budžetiem</t>
  </si>
  <si>
    <t>Iekškvartālu un koplietošanas piebraucamo ceļu uzturēšana</t>
  </si>
  <si>
    <t>un remonts un gājēju ietvju uzturēšana</t>
  </si>
  <si>
    <t>Rīgas valstspilsētas pašvaldības amatpersonu un darbinieku</t>
  </si>
  <si>
    <t>veselības apdrošināšanas programma</t>
  </si>
  <si>
    <r>
      <t>Izdevumi neparedzētiem gadījumiem</t>
    </r>
    <r>
      <rPr>
        <sz val="11"/>
        <rFont val="Times New Roman"/>
        <family val="1"/>
      </rPr>
      <t xml:space="preserve"> </t>
    </r>
    <r>
      <rPr>
        <sz val="10"/>
        <rFont val="Times New Roman"/>
        <family val="1"/>
        <charset val="186"/>
      </rPr>
      <t>(Rīgas domes rezerves fonds)</t>
    </r>
  </si>
  <si>
    <t xml:space="preserve"> - Neparedzētiem gadījumiem</t>
  </si>
  <si>
    <t xml:space="preserve"> - Līdzfinansējums programmai "Rīgas filmu fonds"</t>
  </si>
  <si>
    <t>Līdzfinansējums nekustamā īpašuma pieslēgšanai</t>
  </si>
  <si>
    <t>centralizētajai ūdensapgādes sistēmai vai centralizētajai</t>
  </si>
  <si>
    <t>kanalizācijas sistēmai</t>
  </si>
  <si>
    <t xml:space="preserve">Stihiskā nelaimē vai avārijā cietušas dzīvojamās </t>
  </si>
  <si>
    <t>telpas remonta pabalsts</t>
  </si>
  <si>
    <t xml:space="preserve">Zemes, uz kuras atrodas pašvaldības institūcijas, </t>
  </si>
  <si>
    <t>atpirkšana un nekustamā īpašuma iegāde pašvaldības</t>
  </si>
  <si>
    <t>izpildinstitūciju vajadzībām</t>
  </si>
  <si>
    <t>Pašvaldības teritoriju un dabas pamatņu sakopšanai, dabas</t>
  </si>
  <si>
    <t>stihiju un avāriju radīto postījumu novēršanai, komercdarbības</t>
  </si>
  <si>
    <t>atbalstam un citiem projektiem</t>
  </si>
  <si>
    <t>Rīgas domes Īpašuma departamenta darbības un nekustamā</t>
  </si>
  <si>
    <t>īpašuma izmantošanas procesu nodrošinājums</t>
  </si>
  <si>
    <t>Līdzfinansējums kultūras pieminekļu saglabāšanai un dzīvojamo</t>
  </si>
  <si>
    <t>māju energoefektivitātes pasākumu veikšanai un atjaunošanai</t>
  </si>
  <si>
    <t>Dzīvojamo māju (dzīvokļu) iegāde un izglītības iestāžu ēku</t>
  </si>
  <si>
    <t>iegāde un rekonstrukcija</t>
  </si>
  <si>
    <t>Pilsētas lietusūdens kanalizācijas sistēmas maģistrālo</t>
  </si>
  <si>
    <t>kolektoru un sūkņu staciju uzturēšana</t>
  </si>
  <si>
    <t>Rīgas domes Mājokļu un vides departamenta</t>
  </si>
  <si>
    <t>darbības nodrošinājums</t>
  </si>
  <si>
    <t>Pašvaldības īpašumā esošo dzīvojamo un nedzīvojamo</t>
  </si>
  <si>
    <t>telpu pārvaldīšana</t>
  </si>
  <si>
    <t>Centralizēto pasākumu īstenošana un pašvaldību savstarpējie</t>
  </si>
  <si>
    <t>norēķini par izglītības pakalpojumiem</t>
  </si>
  <si>
    <t>Departamenta padotībā esošo iestāžu darbinieku obligātās</t>
  </si>
  <si>
    <t>veselības pārbaudes un citi darba devēja izdevumi</t>
  </si>
  <si>
    <t>programmu pedagogu darba samaksai un valsts sociālās</t>
  </si>
  <si>
    <t>apdrošināšanas obligātajām iemaksām</t>
  </si>
  <si>
    <t>24.01.00.</t>
  </si>
  <si>
    <t>Rīgas valstspilsētas pašvaldības aģentūra "Rīgas digitālā aģentūra"</t>
  </si>
  <si>
    <t>2023. gada</t>
  </si>
  <si>
    <t>"Rīgas digitālā aģentūra"</t>
  </si>
  <si>
    <t>01.21.00.</t>
  </si>
  <si>
    <t>svētku programma</t>
  </si>
  <si>
    <t>t.sk. valsts budžeta līdzekļu atlikums uz 01.01.2023.</t>
  </si>
  <si>
    <t xml:space="preserve"> - Dotācija Rīgas pašvaldības SIA "Rīgas satiksme"</t>
  </si>
  <si>
    <t>"Rīgas enerģētikas aģentūra"</t>
  </si>
  <si>
    <t>23. Rīgas pašvaldības aģentūra</t>
  </si>
  <si>
    <t>"Rīgas pieminekļu aģentūra"</t>
  </si>
  <si>
    <t>24. Rīgas valstspilsētas pašvaldības aģentūra</t>
  </si>
  <si>
    <t>33. Rīgas pašvaldības aģentūra</t>
  </si>
  <si>
    <t>"Rīgas investīciju un tūrisma aģentūra"</t>
  </si>
  <si>
    <t>21. Rīgas pašvaldības aģentūra</t>
  </si>
  <si>
    <t>ieņēmumu un izdevumu atšifrējums pa programmām</t>
  </si>
  <si>
    <t>Rīgas valstspilsētas pašvaldības 2023. gada pamatbudžeta</t>
  </si>
  <si>
    <t>01. Rīgas domes Finanšu departaments</t>
  </si>
  <si>
    <t>Rīgas valstspilsētas pašvaldības Centrālā administrācija</t>
  </si>
  <si>
    <t>un Rīgas domes Finanšu departaments</t>
  </si>
  <si>
    <t>biedrībai "TTT-Rīga"</t>
  </si>
  <si>
    <t>1.-4.klašu audzēkņiem</t>
  </si>
  <si>
    <t>5.-12.klašu audzēkņiem</t>
  </si>
  <si>
    <t>XXVII Vispārējo latviešu dziesmu svētku un XVII Deju</t>
  </si>
  <si>
    <t>Rīgas domes priekšsēdētāja p.i.</t>
  </si>
  <si>
    <t>V. Ķirsis</t>
  </si>
  <si>
    <t>Rīgas domes 2023. gada 25. janvāra</t>
  </si>
  <si>
    <t>saistošajiem noteikumiem Nr. RD-23-186-sn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</si>
</sst>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i/>
      <sz val="9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8"/>
      <name val="Times New Roman"/>
      <family val="1"/>
    </font>
    <font>
      <i/>
      <sz val="11"/>
      <name val="Times New Roman"/>
      <family val="1"/>
    </font>
    <font>
      <sz val="14"/>
      <name val="Times New Roman"/>
      <family val="1"/>
    </font>
    <font>
      <i/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3"/>
      <name val="Times New Roman"/>
      <family val="1"/>
      <charset val="186"/>
    </font>
    <font>
      <b/>
      <sz val="8"/>
      <name val="Times New Roman"/>
      <family val="1"/>
      <charset val="186"/>
    </font>
    <font>
      <i/>
      <sz val="8"/>
      <name val="Times New Roman"/>
      <family val="1"/>
    </font>
    <font>
      <b/>
      <i/>
      <sz val="9"/>
      <name val="Times New Roman"/>
      <family val="1"/>
      <charset val="186"/>
    </font>
    <font>
      <sz val="13"/>
      <color rgb="FFFF0000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0" fontId="3" fillId="0" borderId="0" xfId="0" applyFont="1"/>
    <xf numFmtId="0" fontId="3" fillId="0" borderId="0" xfId="0" quotePrefix="1" applyFont="1" applyAlignment="1">
      <alignment horizontal="center"/>
    </xf>
    <xf numFmtId="3" fontId="3" fillId="0" borderId="0" xfId="0" applyNumberFormat="1" applyFont="1"/>
    <xf numFmtId="0" fontId="1" fillId="0" borderId="0" xfId="0" quotePrefix="1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0" fontId="8" fillId="0" borderId="0" xfId="0" applyFont="1"/>
    <xf numFmtId="0" fontId="8" fillId="0" borderId="0" xfId="0" quotePrefix="1" applyFont="1" applyAlignment="1">
      <alignment horizontal="center"/>
    </xf>
    <xf numFmtId="3" fontId="8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quotePrefix="1" applyFont="1" applyAlignment="1">
      <alignment horizontal="center"/>
    </xf>
    <xf numFmtId="0" fontId="11" fillId="0" borderId="0" xfId="0" applyFont="1"/>
    <xf numFmtId="3" fontId="11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18" fillId="0" borderId="0" xfId="0" applyFont="1"/>
    <xf numFmtId="3" fontId="18" fillId="0" borderId="0" xfId="0" applyNumberFormat="1" applyFont="1"/>
    <xf numFmtId="0" fontId="6" fillId="0" borderId="0" xfId="0" quotePrefix="1" applyFont="1"/>
    <xf numFmtId="3" fontId="6" fillId="0" borderId="0" xfId="0" applyNumberFormat="1" applyFont="1"/>
    <xf numFmtId="0" fontId="6" fillId="0" borderId="0" xfId="0" applyFont="1"/>
    <xf numFmtId="0" fontId="6" fillId="0" borderId="0" xfId="0" quotePrefix="1" applyFont="1"/>
    <xf numFmtId="3" fontId="6" fillId="0" borderId="0" xfId="0" applyNumberFormat="1" applyFont="1"/>
    <xf numFmtId="3" fontId="8" fillId="0" borderId="0" xfId="0" applyNumberFormat="1" applyFont="1"/>
    <xf numFmtId="3" fontId="3" fillId="0" borderId="0" xfId="0" applyNumberFormat="1" applyFont="1"/>
    <xf numFmtId="0" fontId="18" fillId="0" borderId="0" xfId="0" applyFont="1"/>
    <xf numFmtId="3" fontId="18" fillId="0" borderId="0" xfId="0" applyNumberFormat="1" applyFont="1"/>
    <xf numFmtId="0" fontId="17" fillId="0" borderId="0" xfId="0" applyFont="1"/>
    <xf numFmtId="3" fontId="16" fillId="0" borderId="0" xfId="0" applyNumberFormat="1" applyFont="1"/>
    <xf numFmtId="0" fontId="16" fillId="0" borderId="0" xfId="0" applyFont="1"/>
    <xf numFmtId="0" fontId="8" fillId="0" borderId="0" xfId="0" quotePrefix="1" applyFont="1"/>
    <xf numFmtId="0" fontId="2" fillId="0" borderId="0" xfId="0" applyFont="1" applyAlignment="1">
      <alignment horizontal="left" indent="2"/>
    </xf>
    <xf numFmtId="3" fontId="2" fillId="0" borderId="0" xfId="0" applyNumberFormat="1" applyFont="1"/>
    <xf numFmtId="0" fontId="2" fillId="0" borderId="0" xfId="0" applyFont="1"/>
    <xf numFmtId="0" fontId="4" fillId="0" borderId="0" xfId="0" applyFont="1" applyAlignment="1">
      <alignment horizontal="left" indent="3"/>
    </xf>
    <xf numFmtId="3" fontId="4" fillId="0" borderId="0" xfId="0" applyNumberFormat="1" applyFont="1"/>
    <xf numFmtId="0" fontId="4" fillId="0" borderId="0" xfId="0" applyFont="1"/>
    <xf numFmtId="0" fontId="14" fillId="0" borderId="0" xfId="0" applyFont="1"/>
    <xf numFmtId="0" fontId="2" fillId="0" borderId="0" xfId="0" applyFont="1" applyAlignment="1">
      <alignment horizontal="left" indent="2"/>
    </xf>
    <xf numFmtId="0" fontId="8" fillId="0" borderId="0" xfId="0" quotePrefix="1" applyFont="1"/>
    <xf numFmtId="0" fontId="11" fillId="0" borderId="0" xfId="0" applyFont="1"/>
    <xf numFmtId="3" fontId="11" fillId="0" borderId="0" xfId="0" applyNumberFormat="1" applyFont="1"/>
    <xf numFmtId="3" fontId="7" fillId="0" borderId="0" xfId="0" applyNumberFormat="1" applyFont="1"/>
    <xf numFmtId="0" fontId="11" fillId="0" borderId="0" xfId="0" applyFont="1" applyAlignment="1">
      <alignment horizontal="centerContinuous"/>
    </xf>
    <xf numFmtId="0" fontId="2" fillId="0" borderId="0" xfId="0" applyFont="1" applyAlignment="1">
      <alignment horizontal="left" indent="3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indent="2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21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19" fillId="0" borderId="0" xfId="0" applyFont="1"/>
    <xf numFmtId="0" fontId="19" fillId="0" borderId="0" xfId="0" quotePrefix="1" applyFont="1" applyAlignment="1">
      <alignment horizontal="center"/>
    </xf>
    <xf numFmtId="3" fontId="19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0" fontId="1" fillId="0" borderId="0" xfId="0" applyFont="1"/>
    <xf numFmtId="0" fontId="2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5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7" fillId="0" borderId="0" xfId="0" applyFont="1" applyAlignment="1">
      <alignment horizontal="centerContinuous"/>
    </xf>
    <xf numFmtId="3" fontId="5" fillId="0" borderId="0" xfId="0" applyNumberFormat="1" applyFont="1"/>
    <xf numFmtId="0" fontId="4" fillId="0" borderId="0" xfId="0" applyFont="1" applyAlignment="1">
      <alignment horizontal="left" indent="3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3" fontId="16" fillId="0" borderId="0" xfId="0" applyNumberFormat="1" applyFont="1"/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1" fillId="0" borderId="0" xfId="0" applyFont="1" applyAlignment="1">
      <alignment horizontal="left" indent="3"/>
    </xf>
    <xf numFmtId="0" fontId="5" fillId="0" borderId="0" xfId="0" quotePrefix="1" applyFont="1" applyAlignment="1">
      <alignment horizontal="center"/>
    </xf>
    <xf numFmtId="0" fontId="19" fillId="0" borderId="0" xfId="0" applyFont="1" applyAlignment="1">
      <alignment horizontal="center"/>
    </xf>
    <xf numFmtId="3" fontId="19" fillId="0" borderId="0" xfId="0" applyNumberFormat="1" applyFont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indent="3"/>
    </xf>
    <xf numFmtId="3" fontId="20" fillId="0" borderId="0" xfId="0" applyNumberFormat="1" applyFont="1"/>
    <xf numFmtId="3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/>
    <xf numFmtId="0" fontId="20" fillId="0" borderId="0" xfId="0" applyFont="1"/>
    <xf numFmtId="0" fontId="10" fillId="0" borderId="0" xfId="0" applyFont="1"/>
    <xf numFmtId="0" fontId="12" fillId="0" borderId="0" xfId="0" applyFont="1"/>
    <xf numFmtId="0" fontId="2" fillId="0" borderId="0" xfId="0" applyFont="1" applyAlignment="1">
      <alignment horizontal="left" inden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/>
    <xf numFmtId="3" fontId="13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2" fillId="0" borderId="0" xfId="0" applyFont="1" applyFill="1"/>
    <xf numFmtId="3" fontId="2" fillId="0" borderId="0" xfId="0" applyNumberFormat="1" applyFont="1" applyFill="1"/>
    <xf numFmtId="3" fontId="2" fillId="0" borderId="0" xfId="0" applyNumberFormat="1" applyFont="1" applyFill="1"/>
    <xf numFmtId="3" fontId="4" fillId="0" borderId="0" xfId="0" applyNumberFormat="1" applyFont="1" applyFill="1"/>
    <xf numFmtId="3" fontId="22" fillId="0" borderId="0" xfId="0" applyNumberFormat="1" applyFont="1"/>
    <xf numFmtId="0" fontId="22" fillId="0" borderId="0" xfId="0" applyFont="1"/>
    <xf numFmtId="0" fontId="3" fillId="0" borderId="0" xfId="0" applyFont="1" applyFill="1"/>
    <xf numFmtId="0" fontId="7" fillId="0" borderId="0" xfId="0" applyFont="1" applyAlignment="1">
      <alignment horizontal="center"/>
    </xf>
    <xf numFmtId="0" fontId="20" fillId="0" borderId="0" xfId="0" quotePrefix="1" applyFont="1" applyAlignment="1">
      <alignment horizontal="right"/>
    </xf>
    <xf numFmtId="0" fontId="19" fillId="0" borderId="0" xfId="0" applyFont="1" applyAlignment="1">
      <alignment horizontal="right"/>
    </xf>
    <xf numFmtId="3" fontId="3" fillId="0" borderId="0" xfId="0" applyNumberFormat="1" applyFont="1" applyFill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8"/>
  <sheetViews>
    <sheetView tabSelected="1" workbookViewId="0">
      <selection activeCell="A7" sqref="A7:D7"/>
    </sheetView>
  </sheetViews>
  <sheetFormatPr defaultColWidth="9.140625" defaultRowHeight="12.75" x14ac:dyDescent="0.2"/>
  <cols>
    <col min="1" max="2" width="10.5703125" style="10" customWidth="1"/>
    <col min="3" max="3" width="57.28515625" style="10" customWidth="1"/>
    <col min="4" max="4" width="16" style="10" bestFit="1" customWidth="1"/>
    <col min="5" max="16384" width="9.140625" style="10"/>
  </cols>
  <sheetData>
    <row r="1" spans="1:4" s="19" customFormat="1" ht="15" x14ac:dyDescent="0.25"/>
    <row r="2" spans="1:4" s="19" customFormat="1" ht="15" x14ac:dyDescent="0.25">
      <c r="D2" s="20" t="s">
        <v>263</v>
      </c>
    </row>
    <row r="3" spans="1:4" ht="15" x14ac:dyDescent="0.25">
      <c r="D3" s="20" t="s">
        <v>369</v>
      </c>
    </row>
    <row r="4" spans="1:4" ht="15" x14ac:dyDescent="0.25">
      <c r="D4" s="20" t="s">
        <v>370</v>
      </c>
    </row>
    <row r="5" spans="1:4" s="19" customFormat="1" ht="15" x14ac:dyDescent="0.25"/>
    <row r="6" spans="1:4" s="19" customFormat="1" ht="15" x14ac:dyDescent="0.25"/>
    <row r="7" spans="1:4" ht="20.25" x14ac:dyDescent="0.3">
      <c r="A7" s="1" t="s">
        <v>359</v>
      </c>
      <c r="B7" s="1"/>
      <c r="C7" s="1"/>
      <c r="D7" s="1"/>
    </row>
    <row r="8" spans="1:4" s="21" customFormat="1" ht="20.25" x14ac:dyDescent="0.3">
      <c r="A8" s="1" t="s">
        <v>358</v>
      </c>
      <c r="B8" s="1"/>
      <c r="C8" s="1"/>
      <c r="D8" s="1"/>
    </row>
    <row r="9" spans="1:4" s="19" customFormat="1" ht="15" x14ac:dyDescent="0.25">
      <c r="C9" s="22"/>
    </row>
    <row r="10" spans="1:4" s="19" customFormat="1" ht="15" x14ac:dyDescent="0.25">
      <c r="C10" s="22"/>
    </row>
    <row r="11" spans="1:4" s="19" customFormat="1" ht="15" x14ac:dyDescent="0.25">
      <c r="C11" s="22"/>
    </row>
    <row r="12" spans="1:4" s="19" customFormat="1" ht="15" x14ac:dyDescent="0.25">
      <c r="A12" s="23" t="s">
        <v>20</v>
      </c>
      <c r="B12" s="24" t="s">
        <v>21</v>
      </c>
      <c r="C12" s="25"/>
      <c r="D12" s="24" t="s">
        <v>345</v>
      </c>
    </row>
    <row r="13" spans="1:4" s="19" customFormat="1" ht="15" x14ac:dyDescent="0.25">
      <c r="A13" s="26" t="s">
        <v>22</v>
      </c>
      <c r="B13" s="27" t="s">
        <v>5</v>
      </c>
      <c r="C13" s="28" t="s">
        <v>0</v>
      </c>
      <c r="D13" s="27" t="s">
        <v>261</v>
      </c>
    </row>
    <row r="14" spans="1:4" s="19" customFormat="1" ht="15" x14ac:dyDescent="0.25">
      <c r="A14" s="29"/>
      <c r="B14" s="30" t="s">
        <v>23</v>
      </c>
      <c r="C14" s="31"/>
      <c r="D14" s="32" t="s">
        <v>262</v>
      </c>
    </row>
    <row r="15" spans="1:4" s="12" customFormat="1" ht="15" x14ac:dyDescent="0.25">
      <c r="A15" s="33"/>
      <c r="B15" s="33"/>
      <c r="C15" s="33"/>
      <c r="D15" s="33"/>
    </row>
    <row r="16" spans="1:4" s="12" customFormat="1" ht="15" x14ac:dyDescent="0.25">
      <c r="A16" s="33"/>
      <c r="B16" s="33"/>
      <c r="C16" s="33"/>
      <c r="D16" s="33"/>
    </row>
    <row r="17" spans="1:4" s="12" customFormat="1" ht="15" x14ac:dyDescent="0.25">
      <c r="A17" s="33"/>
      <c r="B17" s="33"/>
      <c r="C17" s="33"/>
      <c r="D17" s="33"/>
    </row>
    <row r="18" spans="1:4" s="12" customFormat="1" ht="15" x14ac:dyDescent="0.25">
      <c r="A18" s="33"/>
      <c r="B18" s="33"/>
      <c r="C18" s="33"/>
      <c r="D18" s="33"/>
    </row>
    <row r="19" spans="1:4" s="35" customFormat="1" ht="18.75" x14ac:dyDescent="0.3">
      <c r="A19" s="2" t="s">
        <v>271</v>
      </c>
      <c r="B19" s="2"/>
      <c r="C19" s="2"/>
      <c r="D19" s="2"/>
    </row>
    <row r="20" spans="1:4" s="12" customFormat="1" ht="15" x14ac:dyDescent="0.25"/>
    <row r="21" spans="1:4" s="12" customFormat="1" ht="15" x14ac:dyDescent="0.25"/>
    <row r="22" spans="1:4" s="12" customFormat="1" ht="16.5" x14ac:dyDescent="0.25">
      <c r="D22" s="135"/>
    </row>
    <row r="23" spans="1:4" s="12" customFormat="1" ht="16.5" x14ac:dyDescent="0.25">
      <c r="D23" s="136"/>
    </row>
    <row r="24" spans="1:4" s="36" customFormat="1" ht="16.5" x14ac:dyDescent="0.25">
      <c r="C24" s="36" t="s">
        <v>93</v>
      </c>
      <c r="D24" s="37">
        <f>SUM(D26:D29)</f>
        <v>1255557090</v>
      </c>
    </row>
    <row r="25" spans="1:4" s="12" customFormat="1" ht="15" x14ac:dyDescent="0.25">
      <c r="D25" s="14"/>
    </row>
    <row r="26" spans="1:4" s="35" customFormat="1" ht="15.75" x14ac:dyDescent="0.25">
      <c r="C26" s="38" t="s">
        <v>298</v>
      </c>
      <c r="D26" s="39">
        <f>D79+D393+D407+D451+D531+'3 p_01_14'!D707+'15_33'!D13+'15_33'!D28+'15_33'!D452+'15_33'!D657+'15_33'!D703+'15_33'!D721+'15_33'!D751+'15_33'!D766+'15_33'!D824</f>
        <v>957315098</v>
      </c>
    </row>
    <row r="27" spans="1:4" s="40" customFormat="1" ht="15.75" x14ac:dyDescent="0.25">
      <c r="C27" s="41" t="s">
        <v>299</v>
      </c>
      <c r="D27" s="42">
        <f>D80+D532+'15_33'!D29+'15_33'!D453+'15_33'!D722+'15_33'!D752</f>
        <v>264224812</v>
      </c>
    </row>
    <row r="28" spans="1:4" s="35" customFormat="1" ht="15.75" x14ac:dyDescent="0.25">
      <c r="C28" s="38" t="s">
        <v>300</v>
      </c>
      <c r="D28" s="39">
        <f>D81+D394+D408+D452+D533+'15_33'!D30+'15_33'!D454+'15_33'!D658+'15_33'!D704+'15_33'!D723+'15_33'!D753+'15_33'!D767+'15_33'!D825+'3 p_01_14'!D708</f>
        <v>25634854</v>
      </c>
    </row>
    <row r="29" spans="1:4" s="35" customFormat="1" ht="15.75" x14ac:dyDescent="0.25">
      <c r="C29" s="38" t="s">
        <v>301</v>
      </c>
      <c r="D29" s="39">
        <f>D82+'15_33'!D31+'15_33'!D455</f>
        <v>8382326</v>
      </c>
    </row>
    <row r="30" spans="1:4" s="19" customFormat="1" ht="15" x14ac:dyDescent="0.25">
      <c r="D30" s="43"/>
    </row>
    <row r="31" spans="1:4" s="19" customFormat="1" ht="15" x14ac:dyDescent="0.25">
      <c r="D31" s="141"/>
    </row>
    <row r="32" spans="1:4" s="19" customFormat="1" ht="15" x14ac:dyDescent="0.25">
      <c r="D32" s="43"/>
    </row>
    <row r="33" spans="3:4" s="45" customFormat="1" ht="16.5" x14ac:dyDescent="0.25">
      <c r="C33" s="45" t="s">
        <v>3</v>
      </c>
      <c r="D33" s="46">
        <f>D35+D47</f>
        <v>1255557090</v>
      </c>
    </row>
    <row r="34" spans="3:4" s="49" customFormat="1" ht="12" x14ac:dyDescent="0.2">
      <c r="C34" s="47"/>
      <c r="D34" s="48"/>
    </row>
    <row r="35" spans="3:4" s="40" customFormat="1" ht="15.75" x14ac:dyDescent="0.25">
      <c r="C35" s="40" t="s">
        <v>2</v>
      </c>
      <c r="D35" s="42">
        <f>D36+D40+D41+D44+D45</f>
        <v>1088557111</v>
      </c>
    </row>
    <row r="36" spans="3:4" s="19" customFormat="1" ht="15" x14ac:dyDescent="0.25">
      <c r="C36" s="50" t="s">
        <v>302</v>
      </c>
      <c r="D36" s="43">
        <f>D85+D397+D411+D455+D536+'3 p_01_14'!D711+'15_33'!D16+'15_33'!D34+'15_33'!D458+'15_33'!D661+'15_33'!D707+'15_33'!D726+'15_33'!D756+'15_33'!D770+'15_33'!D828</f>
        <v>679080522</v>
      </c>
    </row>
    <row r="37" spans="3:4" s="53" customFormat="1" x14ac:dyDescent="0.2">
      <c r="C37" s="51" t="s">
        <v>134</v>
      </c>
      <c r="D37" s="52">
        <f>D86+D398+D412+D456+D537+'3 p_01_14'!D712+'15_33'!D17+'15_33'!D829+'15_33'!D771+'15_33'!D757+'15_33'!D727+'15_33'!D708+'15_33'!D662+'15_33'!D459+'15_33'!D35</f>
        <v>428109547</v>
      </c>
    </row>
    <row r="38" spans="3:4" s="56" customFormat="1" ht="12" x14ac:dyDescent="0.2">
      <c r="C38" s="54" t="s">
        <v>212</v>
      </c>
      <c r="D38" s="55">
        <f>'15_33'!D36+'15_33'!D460+'15_33'!D728</f>
        <v>144962682</v>
      </c>
    </row>
    <row r="39" spans="3:4" s="57" customFormat="1" x14ac:dyDescent="0.2">
      <c r="C39" s="51" t="s">
        <v>138</v>
      </c>
      <c r="D39" s="52">
        <f>D87+D399+D413+D457+D538+'3 p_01_14'!D713+'15_33'!D18+'15_33'!D830+'15_33'!D772+'15_33'!D758+'15_33'!D729+'15_33'!D709+'15_33'!D663+'15_33'!D461+'15_33'!D37</f>
        <v>335391476</v>
      </c>
    </row>
    <row r="40" spans="3:4" s="19" customFormat="1" ht="15" x14ac:dyDescent="0.25">
      <c r="C40" s="50" t="s">
        <v>303</v>
      </c>
      <c r="D40" s="43">
        <f>D88</f>
        <v>41381842</v>
      </c>
    </row>
    <row r="41" spans="3:4" s="19" customFormat="1" ht="15" x14ac:dyDescent="0.25">
      <c r="C41" s="50" t="s">
        <v>304</v>
      </c>
      <c r="D41" s="43">
        <f>D42+D43</f>
        <v>237306412</v>
      </c>
    </row>
    <row r="42" spans="3:4" x14ac:dyDescent="0.2">
      <c r="C42" s="58" t="s">
        <v>103</v>
      </c>
      <c r="D42" s="11">
        <f>D89+D414+D539+'15_33'!D40+'15_33'!D463+'15_33'!D710</f>
        <v>147143485</v>
      </c>
    </row>
    <row r="43" spans="3:4" x14ac:dyDescent="0.2">
      <c r="C43" s="58" t="s">
        <v>106</v>
      </c>
      <c r="D43" s="11">
        <f>D90+D400+D540+'15_33'!D19+'15_33'!D464+'15_33'!D41</f>
        <v>90162927</v>
      </c>
    </row>
    <row r="44" spans="3:4" s="19" customFormat="1" ht="15" x14ac:dyDescent="0.25">
      <c r="C44" s="59" t="s">
        <v>305</v>
      </c>
      <c r="D44" s="43">
        <f>D91</f>
        <v>124813164</v>
      </c>
    </row>
    <row r="45" spans="3:4" s="19" customFormat="1" ht="15" x14ac:dyDescent="0.25">
      <c r="C45" s="50" t="s">
        <v>306</v>
      </c>
      <c r="D45" s="43">
        <f>D92+'15_33'!D42+'15_33'!D465</f>
        <v>5975171</v>
      </c>
    </row>
    <row r="46" spans="3:4" s="49" customFormat="1" ht="12" x14ac:dyDescent="0.2">
      <c r="D46" s="48"/>
    </row>
    <row r="47" spans="3:4" s="35" customFormat="1" ht="15.75" x14ac:dyDescent="0.25">
      <c r="C47" s="35" t="s">
        <v>102</v>
      </c>
      <c r="D47" s="39">
        <f>D93+D401+D415+D458+D541+'3 p_01_14'!D714+'15_33'!D20+'15_33'!D831+'15_33'!D773+'15_33'!D759+'15_33'!D731+'15_33'!D711+'15_33'!D664+'15_33'!D466+'15_33'!D43</f>
        <v>166999979</v>
      </c>
    </row>
    <row r="48" spans="3:4" s="60" customFormat="1" ht="11.25" x14ac:dyDescent="0.2">
      <c r="D48" s="61"/>
    </row>
    <row r="49" spans="4:4" s="60" customFormat="1" ht="11.25" x14ac:dyDescent="0.2">
      <c r="D49" s="61"/>
    </row>
    <row r="50" spans="4:4" s="60" customFormat="1" ht="11.25" x14ac:dyDescent="0.2">
      <c r="D50" s="61"/>
    </row>
    <row r="51" spans="4:4" s="60" customFormat="1" ht="11.25" x14ac:dyDescent="0.2">
      <c r="D51" s="61"/>
    </row>
    <row r="52" spans="4:4" s="60" customFormat="1" ht="11.25" x14ac:dyDescent="0.2">
      <c r="D52" s="61"/>
    </row>
    <row r="53" spans="4:4" s="60" customFormat="1" ht="11.25" x14ac:dyDescent="0.2">
      <c r="D53" s="61"/>
    </row>
    <row r="54" spans="4:4" s="60" customFormat="1" ht="11.25" x14ac:dyDescent="0.2">
      <c r="D54" s="61"/>
    </row>
    <row r="55" spans="4:4" s="60" customFormat="1" ht="11.25" x14ac:dyDescent="0.2">
      <c r="D55" s="61"/>
    </row>
    <row r="56" spans="4:4" s="60" customFormat="1" ht="11.25" x14ac:dyDescent="0.2">
      <c r="D56" s="61"/>
    </row>
    <row r="57" spans="4:4" s="60" customFormat="1" ht="11.25" x14ac:dyDescent="0.2">
      <c r="D57" s="61"/>
    </row>
    <row r="58" spans="4:4" s="60" customFormat="1" ht="11.25" x14ac:dyDescent="0.2">
      <c r="D58" s="61"/>
    </row>
    <row r="59" spans="4:4" s="60" customFormat="1" ht="11.25" x14ac:dyDescent="0.2">
      <c r="D59" s="61"/>
    </row>
    <row r="60" spans="4:4" s="60" customFormat="1" ht="11.25" x14ac:dyDescent="0.2">
      <c r="D60" s="61"/>
    </row>
    <row r="61" spans="4:4" s="60" customFormat="1" ht="11.25" x14ac:dyDescent="0.2">
      <c r="D61" s="61"/>
    </row>
    <row r="62" spans="4:4" s="60" customFormat="1" ht="11.25" x14ac:dyDescent="0.2">
      <c r="D62" s="61"/>
    </row>
    <row r="63" spans="4:4" s="60" customFormat="1" ht="11.25" x14ac:dyDescent="0.2">
      <c r="D63" s="61"/>
    </row>
    <row r="64" spans="4:4" s="60" customFormat="1" ht="11.25" x14ac:dyDescent="0.2">
      <c r="D64" s="61"/>
    </row>
    <row r="65" spans="1:4" s="60" customFormat="1" ht="11.25" x14ac:dyDescent="0.2">
      <c r="D65" s="61"/>
    </row>
    <row r="66" spans="1:4" s="60" customFormat="1" ht="11.25" x14ac:dyDescent="0.2">
      <c r="D66" s="61"/>
    </row>
    <row r="67" spans="1:4" s="60" customFormat="1" ht="11.25" x14ac:dyDescent="0.2">
      <c r="D67" s="61"/>
    </row>
    <row r="68" spans="1:4" s="60" customFormat="1" ht="11.25" x14ac:dyDescent="0.2">
      <c r="D68" s="61"/>
    </row>
    <row r="69" spans="1:4" s="60" customFormat="1" ht="11.25" x14ac:dyDescent="0.2">
      <c r="D69" s="61"/>
    </row>
    <row r="70" spans="1:4" s="60" customFormat="1" ht="11.25" x14ac:dyDescent="0.2">
      <c r="D70" s="61"/>
    </row>
    <row r="71" spans="1:4" s="60" customFormat="1" ht="11.25" x14ac:dyDescent="0.2">
      <c r="D71" s="61"/>
    </row>
    <row r="72" spans="1:4" s="60" customFormat="1" ht="11.25" x14ac:dyDescent="0.2">
      <c r="D72" s="61"/>
    </row>
    <row r="73" spans="1:4" s="60" customFormat="1" ht="11.25" x14ac:dyDescent="0.2">
      <c r="D73" s="61"/>
    </row>
    <row r="74" spans="1:4" s="60" customFormat="1" ht="11.25" x14ac:dyDescent="0.2">
      <c r="D74" s="61"/>
    </row>
    <row r="75" spans="1:4" s="60" customFormat="1" ht="11.25" x14ac:dyDescent="0.2">
      <c r="D75" s="61"/>
    </row>
    <row r="76" spans="1:4" s="21" customFormat="1" ht="18.75" x14ac:dyDescent="0.3">
      <c r="C76" s="21" t="s">
        <v>360</v>
      </c>
      <c r="D76" s="62"/>
    </row>
    <row r="77" spans="1:4" s="60" customFormat="1" ht="11.25" x14ac:dyDescent="0.2">
      <c r="A77" s="63"/>
      <c r="B77" s="63"/>
      <c r="C77" s="63"/>
      <c r="D77" s="61"/>
    </row>
    <row r="78" spans="1:4" s="4" customFormat="1" ht="15.75" x14ac:dyDescent="0.25">
      <c r="C78" s="4" t="s">
        <v>71</v>
      </c>
      <c r="D78" s="5">
        <f>SUM(D79:D82)</f>
        <v>527963155</v>
      </c>
    </row>
    <row r="79" spans="1:4" x14ac:dyDescent="0.2">
      <c r="C79" s="10" t="s">
        <v>137</v>
      </c>
      <c r="D79" s="11">
        <f>D99+D113+D126+D137+D153+D163+D171+D213+D236+D252+D283+D325+D335+D344+D353+D372+D227+D244+D300+D204+D264+D193+D308+D182+D315+D273</f>
        <v>438155575</v>
      </c>
    </row>
    <row r="80" spans="1:4" s="53" customFormat="1" x14ac:dyDescent="0.2">
      <c r="C80" s="53" t="s">
        <v>213</v>
      </c>
      <c r="D80" s="52">
        <f>D194+D373+D139+D100</f>
        <v>86640460</v>
      </c>
    </row>
    <row r="81" spans="1:4" x14ac:dyDescent="0.2">
      <c r="C81" s="10" t="s">
        <v>135</v>
      </c>
      <c r="D81" s="11">
        <f>D101+D374</f>
        <v>3151385</v>
      </c>
    </row>
    <row r="82" spans="1:4" x14ac:dyDescent="0.2">
      <c r="C82" s="10" t="s">
        <v>240</v>
      </c>
      <c r="D82" s="11">
        <f>D375</f>
        <v>15735</v>
      </c>
    </row>
    <row r="83" spans="1:4" s="4" customFormat="1" ht="15.75" x14ac:dyDescent="0.25">
      <c r="C83" s="4" t="s">
        <v>3</v>
      </c>
      <c r="D83" s="5">
        <f>D84+D93</f>
        <v>527963155</v>
      </c>
    </row>
    <row r="84" spans="1:4" s="19" customFormat="1" ht="15" x14ac:dyDescent="0.25">
      <c r="C84" s="19" t="s">
        <v>2</v>
      </c>
      <c r="D84" s="43">
        <f>D85+D88+D89+D91+D90+D92</f>
        <v>381531612</v>
      </c>
    </row>
    <row r="85" spans="1:4" x14ac:dyDescent="0.2">
      <c r="C85" s="10" t="s">
        <v>6</v>
      </c>
      <c r="D85" s="11">
        <f>D104+D129+D156+D174+D216+D255+D286+D328+D356+D378+D116+D197+D230+D207+D185+D318+D142+D276</f>
        <v>76830609</v>
      </c>
    </row>
    <row r="86" spans="1:4" x14ac:dyDescent="0.2">
      <c r="C86" s="58" t="s">
        <v>134</v>
      </c>
      <c r="D86" s="11">
        <f>D105+D157+D329+D379+D130+D231+D186+D175+D277</f>
        <v>35858479</v>
      </c>
    </row>
    <row r="87" spans="1:4" x14ac:dyDescent="0.2">
      <c r="C87" s="64" t="s">
        <v>138</v>
      </c>
      <c r="D87" s="11">
        <f>D106+D158+D330+D380+D131+D187+D176+D278</f>
        <v>24125816</v>
      </c>
    </row>
    <row r="88" spans="1:4" x14ac:dyDescent="0.2">
      <c r="C88" s="10" t="s">
        <v>107</v>
      </c>
      <c r="D88" s="11">
        <f>D217</f>
        <v>41381842</v>
      </c>
    </row>
    <row r="89" spans="1:4" x14ac:dyDescent="0.2">
      <c r="C89" s="10" t="s">
        <v>103</v>
      </c>
      <c r="D89" s="11">
        <f>D143+D166+D267+D188+D319+D381</f>
        <v>136697955</v>
      </c>
    </row>
    <row r="90" spans="1:4" x14ac:dyDescent="0.2">
      <c r="C90" s="10" t="s">
        <v>106</v>
      </c>
      <c r="D90" s="11">
        <f>D107+D247+D303+D382</f>
        <v>221235</v>
      </c>
    </row>
    <row r="91" spans="1:4" x14ac:dyDescent="0.2">
      <c r="C91" s="53" t="s">
        <v>132</v>
      </c>
      <c r="D91" s="11">
        <f>D239</f>
        <v>124813164</v>
      </c>
    </row>
    <row r="92" spans="1:4" x14ac:dyDescent="0.2">
      <c r="C92" s="10" t="s">
        <v>241</v>
      </c>
      <c r="D92" s="11">
        <f>D383</f>
        <v>1586807</v>
      </c>
    </row>
    <row r="93" spans="1:4" s="19" customFormat="1" ht="15" x14ac:dyDescent="0.25">
      <c r="C93" s="19" t="s">
        <v>102</v>
      </c>
      <c r="D93" s="43">
        <f>D132+D198+D337+D346+D384+D177+D108+D310+D320</f>
        <v>146431543</v>
      </c>
    </row>
    <row r="94" spans="1:4" s="60" customFormat="1" ht="11.25" x14ac:dyDescent="0.2">
      <c r="D94" s="61"/>
    </row>
    <row r="95" spans="1:4" s="4" customFormat="1" ht="15.75" x14ac:dyDescent="0.25">
      <c r="A95" s="4" t="s">
        <v>24</v>
      </c>
      <c r="B95" s="3" t="s">
        <v>25</v>
      </c>
      <c r="C95" s="4" t="s">
        <v>361</v>
      </c>
      <c r="D95" s="5"/>
    </row>
    <row r="96" spans="1:4" s="4" customFormat="1" ht="15.75" x14ac:dyDescent="0.25">
      <c r="B96" s="3"/>
      <c r="C96" s="4" t="s">
        <v>362</v>
      </c>
      <c r="D96" s="5"/>
    </row>
    <row r="97" spans="1:4" s="17" customFormat="1" ht="11.25" x14ac:dyDescent="0.2">
      <c r="B97" s="16"/>
      <c r="D97" s="18"/>
    </row>
    <row r="98" spans="1:4" s="6" customFormat="1" ht="14.25" x14ac:dyDescent="0.2">
      <c r="C98" s="6" t="s">
        <v>71</v>
      </c>
      <c r="D98" s="8">
        <f>SUM(D99:D101)</f>
        <v>29329416</v>
      </c>
    </row>
    <row r="99" spans="1:4" x14ac:dyDescent="0.2">
      <c r="C99" s="10" t="s">
        <v>137</v>
      </c>
      <c r="D99" s="11">
        <v>28466475</v>
      </c>
    </row>
    <row r="100" spans="1:4" x14ac:dyDescent="0.2">
      <c r="C100" s="53" t="s">
        <v>213</v>
      </c>
      <c r="D100" s="52">
        <v>722000</v>
      </c>
    </row>
    <row r="101" spans="1:4" x14ac:dyDescent="0.2">
      <c r="C101" s="10" t="s">
        <v>135</v>
      </c>
      <c r="D101" s="11">
        <v>140941</v>
      </c>
    </row>
    <row r="102" spans="1:4" s="6" customFormat="1" ht="14.25" x14ac:dyDescent="0.2">
      <c r="C102" s="6" t="s">
        <v>3</v>
      </c>
      <c r="D102" s="8">
        <f>D103+D108</f>
        <v>29329416</v>
      </c>
    </row>
    <row r="103" spans="1:4" s="19" customFormat="1" ht="15" x14ac:dyDescent="0.25">
      <c r="C103" s="19" t="s">
        <v>2</v>
      </c>
      <c r="D103" s="43">
        <f>D104+D107</f>
        <v>29027513</v>
      </c>
    </row>
    <row r="104" spans="1:4" x14ac:dyDescent="0.2">
      <c r="C104" s="10" t="s">
        <v>6</v>
      </c>
      <c r="D104" s="11">
        <v>29021828</v>
      </c>
    </row>
    <row r="105" spans="1:4" x14ac:dyDescent="0.2">
      <c r="C105" s="58" t="s">
        <v>134</v>
      </c>
      <c r="D105" s="11">
        <v>21572377</v>
      </c>
    </row>
    <row r="106" spans="1:4" x14ac:dyDescent="0.2">
      <c r="C106" s="64" t="s">
        <v>138</v>
      </c>
      <c r="D106" s="11">
        <v>16703329</v>
      </c>
    </row>
    <row r="107" spans="1:4" x14ac:dyDescent="0.2">
      <c r="B107" s="65"/>
      <c r="C107" s="10" t="s">
        <v>106</v>
      </c>
      <c r="D107" s="11">
        <v>5685</v>
      </c>
    </row>
    <row r="108" spans="1:4" s="19" customFormat="1" ht="15" x14ac:dyDescent="0.25">
      <c r="C108" s="19" t="s">
        <v>102</v>
      </c>
      <c r="D108" s="43">
        <v>301903</v>
      </c>
    </row>
    <row r="109" spans="1:4" s="17" customFormat="1" ht="11.25" x14ac:dyDescent="0.2">
      <c r="D109" s="18"/>
    </row>
    <row r="110" spans="1:4" s="53" customFormat="1" ht="15.75" x14ac:dyDescent="0.25">
      <c r="A110" s="4" t="s">
        <v>160</v>
      </c>
      <c r="B110" s="3" t="s">
        <v>124</v>
      </c>
      <c r="C110" s="4" t="s">
        <v>161</v>
      </c>
      <c r="D110" s="52"/>
    </row>
    <row r="111" spans="1:4" s="17" customFormat="1" ht="11.25" x14ac:dyDescent="0.2">
      <c r="B111" s="16"/>
      <c r="D111" s="18"/>
    </row>
    <row r="112" spans="1:4" s="66" customFormat="1" ht="14.25" x14ac:dyDescent="0.2">
      <c r="B112" s="67"/>
      <c r="C112" s="66" t="s">
        <v>71</v>
      </c>
      <c r="D112" s="44">
        <f>D113</f>
        <v>434279</v>
      </c>
    </row>
    <row r="113" spans="1:4" x14ac:dyDescent="0.2">
      <c r="B113" s="65"/>
      <c r="C113" s="10" t="s">
        <v>137</v>
      </c>
      <c r="D113" s="11">
        <v>434279</v>
      </c>
    </row>
    <row r="114" spans="1:4" s="66" customFormat="1" ht="14.25" x14ac:dyDescent="0.2">
      <c r="B114" s="67"/>
      <c r="C114" s="66" t="s">
        <v>3</v>
      </c>
      <c r="D114" s="44">
        <f t="shared" ref="D114:D115" si="0">D115</f>
        <v>434279</v>
      </c>
    </row>
    <row r="115" spans="1:4" s="12" customFormat="1" ht="15" x14ac:dyDescent="0.25">
      <c r="B115" s="33"/>
      <c r="C115" s="12" t="s">
        <v>2</v>
      </c>
      <c r="D115" s="14">
        <f t="shared" si="0"/>
        <v>434279</v>
      </c>
    </row>
    <row r="116" spans="1:4" x14ac:dyDescent="0.2">
      <c r="B116" s="65"/>
      <c r="C116" s="10" t="s">
        <v>6</v>
      </c>
      <c r="D116" s="11">
        <f>SUM(D117:D121)</f>
        <v>434279</v>
      </c>
    </row>
    <row r="117" spans="1:4" x14ac:dyDescent="0.2">
      <c r="B117" s="65"/>
      <c r="C117" s="68" t="s">
        <v>232</v>
      </c>
      <c r="D117" s="55">
        <v>20000</v>
      </c>
    </row>
    <row r="118" spans="1:4" x14ac:dyDescent="0.2">
      <c r="B118" s="65"/>
      <c r="C118" s="68" t="s">
        <v>195</v>
      </c>
      <c r="D118" s="55">
        <v>3135</v>
      </c>
    </row>
    <row r="119" spans="1:4" x14ac:dyDescent="0.2">
      <c r="B119" s="65"/>
      <c r="C119" s="68" t="s">
        <v>242</v>
      </c>
      <c r="D119" s="55">
        <v>71144</v>
      </c>
    </row>
    <row r="120" spans="1:4" x14ac:dyDescent="0.2">
      <c r="B120" s="65"/>
      <c r="C120" s="68" t="s">
        <v>265</v>
      </c>
      <c r="D120" s="55">
        <v>40000</v>
      </c>
    </row>
    <row r="121" spans="1:4" x14ac:dyDescent="0.2">
      <c r="B121" s="65"/>
      <c r="C121" s="68" t="s">
        <v>363</v>
      </c>
      <c r="D121" s="55">
        <v>300000</v>
      </c>
    </row>
    <row r="122" spans="1:4" s="17" customFormat="1" ht="11.25" x14ac:dyDescent="0.2">
      <c r="D122" s="18"/>
    </row>
    <row r="123" spans="1:4" s="53" customFormat="1" ht="15.75" x14ac:dyDescent="0.25">
      <c r="A123" s="4" t="s">
        <v>163</v>
      </c>
      <c r="B123" s="3"/>
      <c r="C123" s="4" t="s">
        <v>272</v>
      </c>
      <c r="D123" s="5"/>
    </row>
    <row r="124" spans="1:4" s="17" customFormat="1" ht="11.25" x14ac:dyDescent="0.2">
      <c r="A124" s="60"/>
      <c r="B124" s="16"/>
      <c r="D124" s="18"/>
    </row>
    <row r="125" spans="1:4" s="53" customFormat="1" ht="14.25" x14ac:dyDescent="0.2">
      <c r="A125" s="6"/>
      <c r="B125" s="6"/>
      <c r="C125" s="6" t="s">
        <v>71</v>
      </c>
      <c r="D125" s="8">
        <f>SUM(D126:D126)</f>
        <v>5317854</v>
      </c>
    </row>
    <row r="126" spans="1:4" s="53" customFormat="1" x14ac:dyDescent="0.2">
      <c r="A126" s="10"/>
      <c r="B126" s="10"/>
      <c r="C126" s="69" t="s">
        <v>137</v>
      </c>
      <c r="D126" s="11">
        <v>5317854</v>
      </c>
    </row>
    <row r="127" spans="1:4" s="53" customFormat="1" ht="14.25" x14ac:dyDescent="0.2">
      <c r="A127" s="6"/>
      <c r="B127" s="6"/>
      <c r="C127" s="6" t="s">
        <v>3</v>
      </c>
      <c r="D127" s="8">
        <f>D128+D132</f>
        <v>5317854</v>
      </c>
    </row>
    <row r="128" spans="1:4" s="53" customFormat="1" ht="15" x14ac:dyDescent="0.25">
      <c r="A128" s="19"/>
      <c r="B128" s="19"/>
      <c r="C128" s="19" t="s">
        <v>2</v>
      </c>
      <c r="D128" s="43">
        <f>D129</f>
        <v>2111734</v>
      </c>
    </row>
    <row r="129" spans="1:4" s="53" customFormat="1" x14ac:dyDescent="0.2">
      <c r="A129" s="10"/>
      <c r="B129" s="10"/>
      <c r="C129" s="10" t="s">
        <v>6</v>
      </c>
      <c r="D129" s="11">
        <v>2111734</v>
      </c>
    </row>
    <row r="130" spans="1:4" s="53" customFormat="1" x14ac:dyDescent="0.2">
      <c r="A130" s="10"/>
      <c r="B130" s="10"/>
      <c r="C130" s="58" t="s">
        <v>134</v>
      </c>
      <c r="D130" s="11">
        <v>14126</v>
      </c>
    </row>
    <row r="131" spans="1:4" s="53" customFormat="1" x14ac:dyDescent="0.2">
      <c r="A131" s="10"/>
      <c r="B131" s="10"/>
      <c r="C131" s="64" t="s">
        <v>138</v>
      </c>
      <c r="D131" s="11">
        <v>11383</v>
      </c>
    </row>
    <row r="132" spans="1:4" s="53" customFormat="1" ht="15" x14ac:dyDescent="0.25">
      <c r="A132" s="19"/>
      <c r="B132" s="19"/>
      <c r="C132" s="19" t="s">
        <v>102</v>
      </c>
      <c r="D132" s="43">
        <v>3206120</v>
      </c>
    </row>
    <row r="133" spans="1:4" s="17" customFormat="1" ht="11.25" x14ac:dyDescent="0.2">
      <c r="A133" s="60"/>
      <c r="D133" s="18"/>
    </row>
    <row r="134" spans="1:4" ht="15.75" x14ac:dyDescent="0.25">
      <c r="A134" s="4" t="s">
        <v>73</v>
      </c>
      <c r="B134" s="3" t="s">
        <v>123</v>
      </c>
      <c r="C134" s="4" t="s">
        <v>273</v>
      </c>
      <c r="D134" s="5"/>
    </row>
    <row r="135" spans="1:4" s="17" customFormat="1" ht="11.25" x14ac:dyDescent="0.2">
      <c r="A135" s="60"/>
      <c r="B135" s="16"/>
      <c r="D135" s="18"/>
    </row>
    <row r="136" spans="1:4" ht="14.25" x14ac:dyDescent="0.2">
      <c r="A136" s="6"/>
      <c r="B136" s="70"/>
      <c r="C136" s="6" t="s">
        <v>71</v>
      </c>
      <c r="D136" s="8">
        <f>D137+D139</f>
        <v>133282809</v>
      </c>
    </row>
    <row r="137" spans="1:4" x14ac:dyDescent="0.2">
      <c r="B137" s="65"/>
      <c r="C137" s="10" t="s">
        <v>137</v>
      </c>
      <c r="D137" s="11">
        <v>119330689</v>
      </c>
    </row>
    <row r="138" spans="1:4" s="56" customFormat="1" ht="12" x14ac:dyDescent="0.2">
      <c r="A138" s="71"/>
      <c r="B138" s="72"/>
      <c r="C138" s="73" t="s">
        <v>349</v>
      </c>
      <c r="D138" s="55">
        <v>73092</v>
      </c>
    </row>
    <row r="139" spans="1:4" s="53" customFormat="1" x14ac:dyDescent="0.2">
      <c r="A139" s="10"/>
      <c r="B139" s="74"/>
      <c r="C139" s="53" t="s">
        <v>213</v>
      </c>
      <c r="D139" s="52">
        <v>13952120</v>
      </c>
    </row>
    <row r="140" spans="1:4" ht="14.25" x14ac:dyDescent="0.2">
      <c r="A140" s="6"/>
      <c r="B140" s="70"/>
      <c r="C140" s="6" t="s">
        <v>3</v>
      </c>
      <c r="D140" s="8">
        <f t="shared" ref="D140" si="1">D141</f>
        <v>133282809</v>
      </c>
    </row>
    <row r="141" spans="1:4" s="19" customFormat="1" ht="15" x14ac:dyDescent="0.25">
      <c r="B141" s="70"/>
      <c r="C141" s="19" t="s">
        <v>2</v>
      </c>
      <c r="D141" s="43">
        <f>D143+D142</f>
        <v>133282809</v>
      </c>
    </row>
    <row r="142" spans="1:4" s="53" customFormat="1" x14ac:dyDescent="0.2">
      <c r="A142" s="10"/>
      <c r="B142" s="10"/>
      <c r="C142" s="131" t="s">
        <v>1</v>
      </c>
      <c r="D142" s="11">
        <v>180000</v>
      </c>
    </row>
    <row r="143" spans="1:4" x14ac:dyDescent="0.2">
      <c r="B143" s="65"/>
      <c r="C143" s="10" t="s">
        <v>350</v>
      </c>
      <c r="D143" s="11">
        <v>133102809</v>
      </c>
    </row>
    <row r="144" spans="1:4" s="17" customFormat="1" ht="11.25" x14ac:dyDescent="0.2">
      <c r="A144" s="60"/>
      <c r="D144" s="18"/>
    </row>
    <row r="145" spans="1:4" s="17" customFormat="1" ht="11.25" x14ac:dyDescent="0.2">
      <c r="A145" s="60"/>
      <c r="D145" s="18"/>
    </row>
    <row r="146" spans="1:4" s="17" customFormat="1" ht="11.25" x14ac:dyDescent="0.2">
      <c r="A146" s="60"/>
      <c r="D146" s="18"/>
    </row>
    <row r="147" spans="1:4" s="17" customFormat="1" ht="11.25" x14ac:dyDescent="0.2">
      <c r="A147" s="60"/>
      <c r="D147" s="18"/>
    </row>
    <row r="148" spans="1:4" s="17" customFormat="1" ht="11.25" x14ac:dyDescent="0.2">
      <c r="A148" s="60"/>
      <c r="D148" s="18"/>
    </row>
    <row r="149" spans="1:4" s="17" customFormat="1" ht="11.25" x14ac:dyDescent="0.2">
      <c r="A149" s="60"/>
      <c r="D149" s="18"/>
    </row>
    <row r="150" spans="1:4" ht="15.75" x14ac:dyDescent="0.25">
      <c r="A150" s="4" t="s">
        <v>95</v>
      </c>
      <c r="B150" s="3" t="s">
        <v>128</v>
      </c>
      <c r="C150" s="4" t="s">
        <v>92</v>
      </c>
      <c r="D150" s="5"/>
    </row>
    <row r="151" spans="1:4" s="17" customFormat="1" ht="11.25" x14ac:dyDescent="0.2">
      <c r="A151" s="60"/>
      <c r="B151" s="16"/>
      <c r="D151" s="18"/>
    </row>
    <row r="152" spans="1:4" ht="14.25" x14ac:dyDescent="0.2">
      <c r="A152" s="6"/>
      <c r="B152" s="6"/>
      <c r="C152" s="6" t="s">
        <v>71</v>
      </c>
      <c r="D152" s="8">
        <f>SUM(D153:D153)</f>
        <v>4623446</v>
      </c>
    </row>
    <row r="153" spans="1:4" x14ac:dyDescent="0.2">
      <c r="C153" s="10" t="s">
        <v>137</v>
      </c>
      <c r="D153" s="11">
        <v>4623446</v>
      </c>
    </row>
    <row r="154" spans="1:4" ht="14.25" x14ac:dyDescent="0.2">
      <c r="A154" s="6"/>
      <c r="B154" s="6"/>
      <c r="C154" s="6" t="s">
        <v>3</v>
      </c>
      <c r="D154" s="8">
        <f>D155</f>
        <v>4623446</v>
      </c>
    </row>
    <row r="155" spans="1:4" s="19" customFormat="1" ht="15" x14ac:dyDescent="0.25">
      <c r="C155" s="19" t="s">
        <v>2</v>
      </c>
      <c r="D155" s="43">
        <f>D156</f>
        <v>4623446</v>
      </c>
    </row>
    <row r="156" spans="1:4" x14ac:dyDescent="0.2">
      <c r="C156" s="10" t="s">
        <v>6</v>
      </c>
      <c r="D156" s="11">
        <v>4623446</v>
      </c>
    </row>
    <row r="157" spans="1:4" x14ac:dyDescent="0.2">
      <c r="C157" s="58" t="s">
        <v>134</v>
      </c>
      <c r="D157" s="11">
        <v>3783360</v>
      </c>
    </row>
    <row r="158" spans="1:4" x14ac:dyDescent="0.2">
      <c r="C158" s="64" t="s">
        <v>138</v>
      </c>
      <c r="D158" s="11">
        <v>2915136</v>
      </c>
    </row>
    <row r="159" spans="1:4" s="17" customFormat="1" ht="11.25" x14ac:dyDescent="0.2">
      <c r="A159" s="60"/>
      <c r="D159" s="18"/>
    </row>
    <row r="160" spans="1:4" ht="15.75" x14ac:dyDescent="0.25">
      <c r="A160" s="4" t="s">
        <v>26</v>
      </c>
      <c r="B160" s="3" t="s">
        <v>108</v>
      </c>
      <c r="C160" s="4" t="s">
        <v>251</v>
      </c>
      <c r="D160" s="5"/>
    </row>
    <row r="161" spans="1:4" s="17" customFormat="1" ht="11.25" x14ac:dyDescent="0.2">
      <c r="A161" s="60"/>
      <c r="B161" s="16"/>
      <c r="D161" s="18"/>
    </row>
    <row r="162" spans="1:4" ht="14.25" x14ac:dyDescent="0.2">
      <c r="A162" s="6"/>
      <c r="B162" s="6"/>
      <c r="C162" s="6" t="s">
        <v>71</v>
      </c>
      <c r="D162" s="8">
        <f>D163</f>
        <v>1463344</v>
      </c>
    </row>
    <row r="163" spans="1:4" x14ac:dyDescent="0.2">
      <c r="C163" s="10" t="s">
        <v>137</v>
      </c>
      <c r="D163" s="11">
        <v>1463344</v>
      </c>
    </row>
    <row r="164" spans="1:4" ht="14.25" x14ac:dyDescent="0.2">
      <c r="A164" s="6"/>
      <c r="B164" s="6"/>
      <c r="C164" s="6" t="s">
        <v>3</v>
      </c>
      <c r="D164" s="8">
        <f t="shared" ref="D164:D165" si="2">D165</f>
        <v>1463344</v>
      </c>
    </row>
    <row r="165" spans="1:4" s="19" customFormat="1" ht="15" x14ac:dyDescent="0.25">
      <c r="C165" s="19" t="s">
        <v>2</v>
      </c>
      <c r="D165" s="43">
        <f t="shared" si="2"/>
        <v>1463344</v>
      </c>
    </row>
    <row r="166" spans="1:4" x14ac:dyDescent="0.2">
      <c r="C166" s="10" t="s">
        <v>103</v>
      </c>
      <c r="D166" s="11">
        <v>1463344</v>
      </c>
    </row>
    <row r="167" spans="1:4" s="60" customFormat="1" ht="11.25" x14ac:dyDescent="0.2">
      <c r="D167" s="61"/>
    </row>
    <row r="168" spans="1:4" s="53" customFormat="1" ht="15.75" x14ac:dyDescent="0.25">
      <c r="A168" s="4" t="s">
        <v>165</v>
      </c>
      <c r="B168" s="3" t="s">
        <v>111</v>
      </c>
      <c r="C168" s="4" t="s">
        <v>150</v>
      </c>
      <c r="D168" s="5"/>
    </row>
    <row r="169" spans="1:4" s="17" customFormat="1" ht="11.25" x14ac:dyDescent="0.2">
      <c r="A169" s="60"/>
      <c r="B169" s="16"/>
      <c r="D169" s="18"/>
    </row>
    <row r="170" spans="1:4" s="53" customFormat="1" ht="14.25" x14ac:dyDescent="0.2">
      <c r="A170" s="6"/>
      <c r="B170" s="6"/>
      <c r="C170" s="6" t="s">
        <v>71</v>
      </c>
      <c r="D170" s="8">
        <f>SUM(D171:D171)</f>
        <v>900967</v>
      </c>
    </row>
    <row r="171" spans="1:4" s="53" customFormat="1" x14ac:dyDescent="0.2">
      <c r="A171" s="10"/>
      <c r="B171" s="10"/>
      <c r="C171" s="69" t="s">
        <v>137</v>
      </c>
      <c r="D171" s="11">
        <v>900967</v>
      </c>
    </row>
    <row r="172" spans="1:4" s="53" customFormat="1" ht="14.25" x14ac:dyDescent="0.2">
      <c r="A172" s="6"/>
      <c r="B172" s="6"/>
      <c r="C172" s="6" t="s">
        <v>3</v>
      </c>
      <c r="D172" s="8">
        <f>D173+D177</f>
        <v>900967</v>
      </c>
    </row>
    <row r="173" spans="1:4" s="53" customFormat="1" ht="15" x14ac:dyDescent="0.25">
      <c r="A173" s="19"/>
      <c r="B173" s="19"/>
      <c r="C173" s="19" t="s">
        <v>2</v>
      </c>
      <c r="D173" s="43">
        <f>D174</f>
        <v>600967</v>
      </c>
    </row>
    <row r="174" spans="1:4" s="53" customFormat="1" x14ac:dyDescent="0.2">
      <c r="A174" s="10"/>
      <c r="B174" s="10"/>
      <c r="C174" s="10" t="s">
        <v>1</v>
      </c>
      <c r="D174" s="11">
        <v>600967</v>
      </c>
    </row>
    <row r="175" spans="1:4" s="53" customFormat="1" x14ac:dyDescent="0.2">
      <c r="A175" s="10"/>
      <c r="B175" s="10"/>
      <c r="C175" s="58" t="s">
        <v>134</v>
      </c>
      <c r="D175" s="52">
        <v>9000</v>
      </c>
    </row>
    <row r="176" spans="1:4" s="53" customFormat="1" x14ac:dyDescent="0.2">
      <c r="A176" s="10"/>
      <c r="B176" s="10"/>
      <c r="C176" s="64" t="s">
        <v>138</v>
      </c>
      <c r="D176" s="52">
        <v>7282</v>
      </c>
    </row>
    <row r="177" spans="1:4" s="53" customFormat="1" ht="15" x14ac:dyDescent="0.25">
      <c r="A177" s="19"/>
      <c r="B177" s="19"/>
      <c r="C177" s="19" t="s">
        <v>102</v>
      </c>
      <c r="D177" s="43">
        <v>300000</v>
      </c>
    </row>
    <row r="178" spans="1:4" s="60" customFormat="1" ht="11.25" x14ac:dyDescent="0.2"/>
    <row r="179" spans="1:4" s="53" customFormat="1" ht="15.75" x14ac:dyDescent="0.25">
      <c r="A179" s="4" t="s">
        <v>285</v>
      </c>
      <c r="B179" s="3" t="s">
        <v>108</v>
      </c>
      <c r="C179" s="4" t="s">
        <v>181</v>
      </c>
      <c r="D179" s="42"/>
    </row>
    <row r="180" spans="1:4" s="17" customFormat="1" ht="11.25" x14ac:dyDescent="0.2">
      <c r="A180" s="60"/>
      <c r="B180" s="16"/>
      <c r="D180" s="18"/>
    </row>
    <row r="181" spans="1:4" s="53" customFormat="1" ht="14.25" x14ac:dyDescent="0.2">
      <c r="A181" s="6"/>
      <c r="B181" s="6"/>
      <c r="C181" s="6" t="s">
        <v>71</v>
      </c>
      <c r="D181" s="44">
        <f>D182</f>
        <v>476690</v>
      </c>
    </row>
    <row r="182" spans="1:4" s="53" customFormat="1" x14ac:dyDescent="0.2">
      <c r="A182" s="10"/>
      <c r="B182" s="10"/>
      <c r="C182" s="10" t="s">
        <v>137</v>
      </c>
      <c r="D182" s="52">
        <v>476690</v>
      </c>
    </row>
    <row r="183" spans="1:4" s="53" customFormat="1" ht="14.25" x14ac:dyDescent="0.2">
      <c r="A183" s="6"/>
      <c r="B183" s="6"/>
      <c r="C183" s="6" t="s">
        <v>3</v>
      </c>
      <c r="D183" s="44">
        <f>D184</f>
        <v>476690</v>
      </c>
    </row>
    <row r="184" spans="1:4" s="53" customFormat="1" ht="15" x14ac:dyDescent="0.25">
      <c r="A184" s="19"/>
      <c r="B184" s="19"/>
      <c r="C184" s="19" t="s">
        <v>2</v>
      </c>
      <c r="D184" s="14">
        <f>D185+D188</f>
        <v>476690</v>
      </c>
    </row>
    <row r="185" spans="1:4" s="53" customFormat="1" x14ac:dyDescent="0.2">
      <c r="A185" s="10"/>
      <c r="B185" s="10"/>
      <c r="C185" s="10" t="s">
        <v>6</v>
      </c>
      <c r="D185" s="52">
        <v>151728</v>
      </c>
    </row>
    <row r="186" spans="1:4" s="53" customFormat="1" x14ac:dyDescent="0.2">
      <c r="A186" s="10"/>
      <c r="B186" s="10"/>
      <c r="C186" s="58" t="s">
        <v>134</v>
      </c>
      <c r="D186" s="52">
        <v>16776</v>
      </c>
    </row>
    <row r="187" spans="1:4" s="53" customFormat="1" x14ac:dyDescent="0.2">
      <c r="A187" s="10"/>
      <c r="B187" s="10"/>
      <c r="C187" s="64" t="s">
        <v>138</v>
      </c>
      <c r="D187" s="52">
        <v>13574</v>
      </c>
    </row>
    <row r="188" spans="1:4" x14ac:dyDescent="0.2">
      <c r="C188" s="10" t="s">
        <v>103</v>
      </c>
      <c r="D188" s="52">
        <v>324962</v>
      </c>
    </row>
    <row r="189" spans="1:4" s="60" customFormat="1" ht="11.25" x14ac:dyDescent="0.2"/>
    <row r="190" spans="1:4" s="53" customFormat="1" ht="15.75" x14ac:dyDescent="0.25">
      <c r="A190" s="4" t="s">
        <v>164</v>
      </c>
      <c r="B190" s="3" t="s">
        <v>123</v>
      </c>
      <c r="C190" s="4" t="s">
        <v>149</v>
      </c>
      <c r="D190" s="5"/>
    </row>
    <row r="191" spans="1:4" s="17" customFormat="1" ht="11.25" x14ac:dyDescent="0.2">
      <c r="A191" s="60"/>
      <c r="B191" s="16"/>
      <c r="D191" s="18"/>
    </row>
    <row r="192" spans="1:4" s="53" customFormat="1" ht="14.25" x14ac:dyDescent="0.2">
      <c r="A192" s="6"/>
      <c r="B192" s="6"/>
      <c r="C192" s="6" t="s">
        <v>71</v>
      </c>
      <c r="D192" s="8">
        <f>D194+D193</f>
        <v>13021430</v>
      </c>
    </row>
    <row r="193" spans="1:4" s="53" customFormat="1" x14ac:dyDescent="0.2">
      <c r="A193" s="10"/>
      <c r="B193" s="10"/>
      <c r="C193" s="10" t="s">
        <v>137</v>
      </c>
      <c r="D193" s="11">
        <v>1822785</v>
      </c>
    </row>
    <row r="194" spans="1:4" s="53" customFormat="1" x14ac:dyDescent="0.2">
      <c r="A194" s="10"/>
      <c r="C194" s="53" t="s">
        <v>213</v>
      </c>
      <c r="D194" s="52">
        <v>11198645</v>
      </c>
    </row>
    <row r="195" spans="1:4" s="53" customFormat="1" ht="14.25" x14ac:dyDescent="0.2">
      <c r="A195" s="6"/>
      <c r="B195" s="6"/>
      <c r="C195" s="6" t="s">
        <v>3</v>
      </c>
      <c r="D195" s="8">
        <f>D198+D196</f>
        <v>13021430</v>
      </c>
    </row>
    <row r="196" spans="1:4" s="53" customFormat="1" ht="15" x14ac:dyDescent="0.25">
      <c r="A196" s="19"/>
      <c r="B196" s="19"/>
      <c r="C196" s="19" t="s">
        <v>2</v>
      </c>
      <c r="D196" s="43">
        <f>D197</f>
        <v>5000000</v>
      </c>
    </row>
    <row r="197" spans="1:4" s="53" customFormat="1" x14ac:dyDescent="0.2">
      <c r="A197" s="10"/>
      <c r="B197" s="10"/>
      <c r="C197" s="10" t="s">
        <v>1</v>
      </c>
      <c r="D197" s="11">
        <v>5000000</v>
      </c>
    </row>
    <row r="198" spans="1:4" s="53" customFormat="1" ht="15" x14ac:dyDescent="0.25">
      <c r="A198" s="19"/>
      <c r="B198" s="19"/>
      <c r="C198" s="19" t="s">
        <v>102</v>
      </c>
      <c r="D198" s="43">
        <v>8021430</v>
      </c>
    </row>
    <row r="199" spans="1:4" s="60" customFormat="1" ht="11.25" x14ac:dyDescent="0.2">
      <c r="D199" s="61"/>
    </row>
    <row r="200" spans="1:4" s="53" customFormat="1" ht="15.75" x14ac:dyDescent="0.25">
      <c r="A200" s="4" t="s">
        <v>249</v>
      </c>
      <c r="B200" s="3" t="s">
        <v>122</v>
      </c>
      <c r="C200" s="4" t="s">
        <v>307</v>
      </c>
      <c r="D200" s="5"/>
    </row>
    <row r="201" spans="1:4" s="53" customFormat="1" ht="15.75" x14ac:dyDescent="0.25">
      <c r="A201" s="4"/>
      <c r="B201" s="3"/>
      <c r="C201" s="4" t="s">
        <v>308</v>
      </c>
      <c r="D201" s="5"/>
    </row>
    <row r="202" spans="1:4" s="17" customFormat="1" ht="11.25" x14ac:dyDescent="0.2">
      <c r="A202" s="60"/>
      <c r="B202" s="16"/>
      <c r="D202" s="18"/>
    </row>
    <row r="203" spans="1:4" s="53" customFormat="1" ht="14.25" x14ac:dyDescent="0.2">
      <c r="A203" s="6"/>
      <c r="B203" s="6"/>
      <c r="C203" s="6" t="s">
        <v>71</v>
      </c>
      <c r="D203" s="8">
        <f>SUM(D204:D204)</f>
        <v>2000000</v>
      </c>
    </row>
    <row r="204" spans="1:4" s="53" customFormat="1" x14ac:dyDescent="0.2">
      <c r="A204" s="10"/>
      <c r="B204" s="10"/>
      <c r="C204" s="69" t="s">
        <v>137</v>
      </c>
      <c r="D204" s="11">
        <v>2000000</v>
      </c>
    </row>
    <row r="205" spans="1:4" s="53" customFormat="1" ht="14.25" x14ac:dyDescent="0.2">
      <c r="A205" s="6"/>
      <c r="B205" s="6"/>
      <c r="C205" s="6" t="s">
        <v>3</v>
      </c>
      <c r="D205" s="8">
        <f t="shared" ref="D205:D206" si="3">D206</f>
        <v>2000000</v>
      </c>
    </row>
    <row r="206" spans="1:4" s="53" customFormat="1" ht="15" x14ac:dyDescent="0.25">
      <c r="A206" s="19"/>
      <c r="B206" s="19"/>
      <c r="C206" s="19" t="s">
        <v>2</v>
      </c>
      <c r="D206" s="43">
        <f t="shared" si="3"/>
        <v>2000000</v>
      </c>
    </row>
    <row r="207" spans="1:4" s="53" customFormat="1" x14ac:dyDescent="0.2">
      <c r="A207" s="10"/>
      <c r="B207" s="10"/>
      <c r="C207" s="10" t="s">
        <v>1</v>
      </c>
      <c r="D207" s="11">
        <v>2000000</v>
      </c>
    </row>
    <row r="208" spans="1:4" s="60" customFormat="1" ht="11.25" x14ac:dyDescent="0.2">
      <c r="D208" s="61"/>
    </row>
    <row r="209" spans="1:4" s="60" customFormat="1" ht="11.25" x14ac:dyDescent="0.2">
      <c r="D209" s="61"/>
    </row>
    <row r="210" spans="1:4" ht="15.75" x14ac:dyDescent="0.25">
      <c r="A210" s="4" t="s">
        <v>27</v>
      </c>
      <c r="B210" s="3" t="s">
        <v>127</v>
      </c>
      <c r="C210" s="4" t="s">
        <v>58</v>
      </c>
      <c r="D210" s="5"/>
    </row>
    <row r="211" spans="1:4" s="17" customFormat="1" ht="11.25" x14ac:dyDescent="0.2">
      <c r="A211" s="60"/>
      <c r="B211" s="16"/>
      <c r="D211" s="18"/>
    </row>
    <row r="212" spans="1:4" ht="14.25" x14ac:dyDescent="0.2">
      <c r="A212" s="6"/>
      <c r="B212" s="6"/>
      <c r="C212" s="6" t="s">
        <v>71</v>
      </c>
      <c r="D212" s="8">
        <f>D213</f>
        <v>41726987</v>
      </c>
    </row>
    <row r="213" spans="1:4" x14ac:dyDescent="0.2">
      <c r="C213" s="10" t="s">
        <v>137</v>
      </c>
      <c r="D213" s="11">
        <v>41726987</v>
      </c>
    </row>
    <row r="214" spans="1:4" ht="14.25" x14ac:dyDescent="0.2">
      <c r="A214" s="6"/>
      <c r="B214" s="6"/>
      <c r="C214" s="6" t="s">
        <v>3</v>
      </c>
      <c r="D214" s="8">
        <f>D215</f>
        <v>41726987</v>
      </c>
    </row>
    <row r="215" spans="1:4" s="19" customFormat="1" ht="15" x14ac:dyDescent="0.25">
      <c r="C215" s="19" t="s">
        <v>2</v>
      </c>
      <c r="D215" s="43">
        <f>D217+D216</f>
        <v>41726987</v>
      </c>
    </row>
    <row r="216" spans="1:4" x14ac:dyDescent="0.2">
      <c r="A216" s="75"/>
      <c r="C216" s="10" t="s">
        <v>1</v>
      </c>
      <c r="D216" s="11">
        <v>345145</v>
      </c>
    </row>
    <row r="217" spans="1:4" x14ac:dyDescent="0.2">
      <c r="C217" s="10" t="s">
        <v>107</v>
      </c>
      <c r="D217" s="11">
        <v>41381842</v>
      </c>
    </row>
    <row r="218" spans="1:4" s="60" customFormat="1" ht="11.25" x14ac:dyDescent="0.2">
      <c r="D218" s="61"/>
    </row>
    <row r="219" spans="1:4" s="60" customFormat="1" ht="11.25" x14ac:dyDescent="0.2">
      <c r="D219" s="61"/>
    </row>
    <row r="220" spans="1:4" s="60" customFormat="1" ht="11.25" x14ac:dyDescent="0.2">
      <c r="D220" s="61"/>
    </row>
    <row r="221" spans="1:4" s="60" customFormat="1" ht="11.25" x14ac:dyDescent="0.2">
      <c r="D221" s="61"/>
    </row>
    <row r="222" spans="1:4" s="60" customFormat="1" ht="11.25" x14ac:dyDescent="0.2">
      <c r="D222" s="61"/>
    </row>
    <row r="223" spans="1:4" ht="15.75" x14ac:dyDescent="0.25">
      <c r="A223" s="4" t="s">
        <v>219</v>
      </c>
      <c r="B223" s="3" t="s">
        <v>112</v>
      </c>
      <c r="C223" s="4" t="s">
        <v>309</v>
      </c>
      <c r="D223" s="5"/>
    </row>
    <row r="224" spans="1:4" ht="15.75" x14ac:dyDescent="0.25">
      <c r="A224" s="4"/>
      <c r="B224" s="3"/>
      <c r="C224" s="4" t="s">
        <v>310</v>
      </c>
      <c r="D224" s="5"/>
    </row>
    <row r="225" spans="1:4" s="17" customFormat="1" ht="11.25" x14ac:dyDescent="0.2">
      <c r="A225" s="60"/>
      <c r="B225" s="16"/>
      <c r="D225" s="18"/>
    </row>
    <row r="226" spans="1:4" ht="14.25" x14ac:dyDescent="0.2">
      <c r="A226" s="6"/>
      <c r="B226" s="6"/>
      <c r="C226" s="6" t="s">
        <v>71</v>
      </c>
      <c r="D226" s="8">
        <f>D227</f>
        <v>4933450</v>
      </c>
    </row>
    <row r="227" spans="1:4" x14ac:dyDescent="0.2">
      <c r="C227" s="10" t="s">
        <v>137</v>
      </c>
      <c r="D227" s="11">
        <v>4933450</v>
      </c>
    </row>
    <row r="228" spans="1:4" ht="14.25" x14ac:dyDescent="0.2">
      <c r="A228" s="6"/>
      <c r="B228" s="6"/>
      <c r="C228" s="6" t="s">
        <v>3</v>
      </c>
      <c r="D228" s="8">
        <f t="shared" ref="D228:D229" si="4">D229</f>
        <v>4933450</v>
      </c>
    </row>
    <row r="229" spans="1:4" ht="15" x14ac:dyDescent="0.25">
      <c r="A229" s="19"/>
      <c r="B229" s="19"/>
      <c r="C229" s="19" t="s">
        <v>2</v>
      </c>
      <c r="D229" s="43">
        <f t="shared" si="4"/>
        <v>4933450</v>
      </c>
    </row>
    <row r="230" spans="1:4" x14ac:dyDescent="0.2">
      <c r="C230" s="10" t="s">
        <v>6</v>
      </c>
      <c r="D230" s="11">
        <v>4933450</v>
      </c>
    </row>
    <row r="231" spans="1:4" x14ac:dyDescent="0.2">
      <c r="C231" s="58" t="s">
        <v>134</v>
      </c>
      <c r="D231" s="11">
        <v>4933450</v>
      </c>
    </row>
    <row r="232" spans="1:4" s="17" customFormat="1" ht="11.25" x14ac:dyDescent="0.2">
      <c r="A232" s="60"/>
      <c r="D232" s="18"/>
    </row>
    <row r="233" spans="1:4" ht="15.75" x14ac:dyDescent="0.25">
      <c r="A233" s="4" t="s">
        <v>28</v>
      </c>
      <c r="B233" s="3" t="s">
        <v>126</v>
      </c>
      <c r="C233" s="4" t="s">
        <v>70</v>
      </c>
      <c r="D233" s="5"/>
    </row>
    <row r="234" spans="1:4" s="17" customFormat="1" ht="11.25" x14ac:dyDescent="0.2">
      <c r="A234" s="60"/>
      <c r="B234" s="16"/>
      <c r="D234" s="18"/>
    </row>
    <row r="235" spans="1:4" ht="14.25" x14ac:dyDescent="0.2">
      <c r="A235" s="6"/>
      <c r="B235" s="6"/>
      <c r="C235" s="6" t="s">
        <v>71</v>
      </c>
      <c r="D235" s="8">
        <f>D236</f>
        <v>124813164</v>
      </c>
    </row>
    <row r="236" spans="1:4" x14ac:dyDescent="0.2">
      <c r="C236" s="10" t="s">
        <v>137</v>
      </c>
      <c r="D236" s="11">
        <v>124813164</v>
      </c>
    </row>
    <row r="237" spans="1:4" ht="14.25" x14ac:dyDescent="0.2">
      <c r="A237" s="6"/>
      <c r="B237" s="6"/>
      <c r="C237" s="6" t="s">
        <v>3</v>
      </c>
      <c r="D237" s="8">
        <f t="shared" ref="D237:D238" si="5">D238</f>
        <v>124813164</v>
      </c>
    </row>
    <row r="238" spans="1:4" s="19" customFormat="1" ht="15" x14ac:dyDescent="0.25">
      <c r="C238" s="19" t="s">
        <v>2</v>
      </c>
      <c r="D238" s="43">
        <f t="shared" si="5"/>
        <v>124813164</v>
      </c>
    </row>
    <row r="239" spans="1:4" x14ac:dyDescent="0.2">
      <c r="A239" s="60"/>
      <c r="C239" s="53" t="s">
        <v>132</v>
      </c>
      <c r="D239" s="11">
        <v>124813164</v>
      </c>
    </row>
    <row r="240" spans="1:4" s="17" customFormat="1" ht="11.25" x14ac:dyDescent="0.2">
      <c r="A240" s="60"/>
      <c r="D240" s="18"/>
    </row>
    <row r="241" spans="1:4" s="17" customFormat="1" ht="15.75" x14ac:dyDescent="0.25">
      <c r="A241" s="4" t="s">
        <v>220</v>
      </c>
      <c r="B241" s="3" t="s">
        <v>115</v>
      </c>
      <c r="C241" s="4" t="s">
        <v>270</v>
      </c>
      <c r="D241" s="5"/>
    </row>
    <row r="242" spans="1:4" s="17" customFormat="1" ht="11.25" x14ac:dyDescent="0.2">
      <c r="A242" s="60"/>
      <c r="B242" s="16"/>
      <c r="D242" s="18"/>
    </row>
    <row r="243" spans="1:4" s="17" customFormat="1" ht="14.25" x14ac:dyDescent="0.2">
      <c r="A243" s="6"/>
      <c r="B243" s="6"/>
      <c r="C243" s="6" t="s">
        <v>71</v>
      </c>
      <c r="D243" s="8">
        <f>SUM(D244:D244)</f>
        <v>20050</v>
      </c>
    </row>
    <row r="244" spans="1:4" s="17" customFormat="1" x14ac:dyDescent="0.2">
      <c r="A244" s="10"/>
      <c r="B244" s="10"/>
      <c r="C244" s="69" t="s">
        <v>137</v>
      </c>
      <c r="D244" s="11">
        <v>20050</v>
      </c>
    </row>
    <row r="245" spans="1:4" s="17" customFormat="1" ht="14.25" x14ac:dyDescent="0.2">
      <c r="A245" s="6"/>
      <c r="B245" s="6"/>
      <c r="C245" s="6" t="s">
        <v>3</v>
      </c>
      <c r="D245" s="8">
        <f t="shared" ref="D245:D246" si="6">D246</f>
        <v>20050</v>
      </c>
    </row>
    <row r="246" spans="1:4" s="17" customFormat="1" ht="15" x14ac:dyDescent="0.25">
      <c r="A246" s="19"/>
      <c r="B246" s="19"/>
      <c r="C246" s="19" t="s">
        <v>2</v>
      </c>
      <c r="D246" s="43">
        <f t="shared" si="6"/>
        <v>20050</v>
      </c>
    </row>
    <row r="247" spans="1:4" s="17" customFormat="1" x14ac:dyDescent="0.2">
      <c r="A247" s="10"/>
      <c r="B247" s="10"/>
      <c r="C247" s="10" t="s">
        <v>106</v>
      </c>
      <c r="D247" s="11">
        <v>20050</v>
      </c>
    </row>
    <row r="248" spans="1:4" s="17" customFormat="1" ht="11.25" x14ac:dyDescent="0.2">
      <c r="A248" s="60"/>
      <c r="D248" s="18"/>
    </row>
    <row r="249" spans="1:4" ht="15.75" x14ac:dyDescent="0.25">
      <c r="A249" s="4" t="s">
        <v>29</v>
      </c>
      <c r="B249" s="3" t="s">
        <v>125</v>
      </c>
      <c r="C249" s="4" t="s">
        <v>311</v>
      </c>
      <c r="D249" s="39"/>
    </row>
    <row r="250" spans="1:4" s="17" customFormat="1" ht="11.25" x14ac:dyDescent="0.2">
      <c r="A250" s="60"/>
      <c r="B250" s="16"/>
      <c r="D250" s="18"/>
    </row>
    <row r="251" spans="1:4" ht="15" x14ac:dyDescent="0.25">
      <c r="A251" s="19"/>
      <c r="B251" s="19"/>
      <c r="C251" s="6" t="s">
        <v>71</v>
      </c>
      <c r="D251" s="8">
        <f>D252</f>
        <v>15800000</v>
      </c>
    </row>
    <row r="252" spans="1:4" x14ac:dyDescent="0.2">
      <c r="C252" s="10" t="s">
        <v>137</v>
      </c>
      <c r="D252" s="11">
        <v>15800000</v>
      </c>
    </row>
    <row r="253" spans="1:4" ht="15" x14ac:dyDescent="0.25">
      <c r="A253" s="19"/>
      <c r="B253" s="19"/>
      <c r="C253" s="6" t="s">
        <v>3</v>
      </c>
      <c r="D253" s="8">
        <f>D254</f>
        <v>15800000</v>
      </c>
    </row>
    <row r="254" spans="1:4" s="19" customFormat="1" ht="15" x14ac:dyDescent="0.25">
      <c r="C254" s="19" t="s">
        <v>2</v>
      </c>
      <c r="D254" s="43">
        <f>D255</f>
        <v>15800000</v>
      </c>
    </row>
    <row r="255" spans="1:4" s="19" customFormat="1" ht="15" x14ac:dyDescent="0.25">
      <c r="C255" s="10" t="s">
        <v>292</v>
      </c>
      <c r="D255" s="43">
        <f>D256+D257</f>
        <v>15800000</v>
      </c>
    </row>
    <row r="256" spans="1:4" x14ac:dyDescent="0.2">
      <c r="C256" s="76" t="s">
        <v>312</v>
      </c>
      <c r="D256" s="11">
        <v>15000000</v>
      </c>
    </row>
    <row r="257" spans="1:4" x14ac:dyDescent="0.2">
      <c r="C257" s="76" t="s">
        <v>313</v>
      </c>
      <c r="D257" s="11">
        <v>800000</v>
      </c>
    </row>
    <row r="258" spans="1:4" s="17" customFormat="1" ht="11.25" x14ac:dyDescent="0.2">
      <c r="A258" s="60"/>
      <c r="D258" s="18"/>
    </row>
    <row r="259" spans="1:4" s="17" customFormat="1" ht="15.75" x14ac:dyDescent="0.25">
      <c r="A259" s="4" t="s">
        <v>254</v>
      </c>
      <c r="B259" s="3" t="s">
        <v>122</v>
      </c>
      <c r="C259" s="4" t="s">
        <v>314</v>
      </c>
      <c r="D259" s="5"/>
    </row>
    <row r="260" spans="1:4" s="17" customFormat="1" ht="15.75" x14ac:dyDescent="0.25">
      <c r="A260" s="4"/>
      <c r="B260" s="3"/>
      <c r="C260" s="4" t="s">
        <v>315</v>
      </c>
      <c r="D260" s="5"/>
    </row>
    <row r="261" spans="1:4" s="17" customFormat="1" ht="15.75" x14ac:dyDescent="0.25">
      <c r="A261" s="4"/>
      <c r="B261" s="3"/>
      <c r="C261" s="4" t="s">
        <v>316</v>
      </c>
      <c r="D261" s="5"/>
    </row>
    <row r="262" spans="1:4" s="17" customFormat="1" ht="11.25" x14ac:dyDescent="0.2">
      <c r="A262" s="60"/>
      <c r="B262" s="16"/>
      <c r="D262" s="18"/>
    </row>
    <row r="263" spans="1:4" s="17" customFormat="1" ht="14.25" x14ac:dyDescent="0.2">
      <c r="A263" s="6"/>
      <c r="B263" s="6"/>
      <c r="C263" s="6" t="s">
        <v>71</v>
      </c>
      <c r="D263" s="8">
        <f>SUM(D264:D264)</f>
        <v>1656661</v>
      </c>
    </row>
    <row r="264" spans="1:4" s="17" customFormat="1" x14ac:dyDescent="0.2">
      <c r="A264" s="10"/>
      <c r="B264" s="10"/>
      <c r="C264" s="69" t="s">
        <v>137</v>
      </c>
      <c r="D264" s="11">
        <v>1656661</v>
      </c>
    </row>
    <row r="265" spans="1:4" s="17" customFormat="1" ht="14.25" x14ac:dyDescent="0.2">
      <c r="A265" s="6"/>
      <c r="B265" s="6"/>
      <c r="C265" s="6" t="s">
        <v>3</v>
      </c>
      <c r="D265" s="8">
        <f t="shared" ref="D265:D266" si="7">D266</f>
        <v>1656661</v>
      </c>
    </row>
    <row r="266" spans="1:4" s="17" customFormat="1" ht="15" x14ac:dyDescent="0.25">
      <c r="A266" s="19"/>
      <c r="B266" s="19"/>
      <c r="C266" s="19" t="s">
        <v>2</v>
      </c>
      <c r="D266" s="43">
        <f t="shared" si="7"/>
        <v>1656661</v>
      </c>
    </row>
    <row r="267" spans="1:4" s="17" customFormat="1" x14ac:dyDescent="0.2">
      <c r="A267" s="10"/>
      <c r="B267" s="10"/>
      <c r="C267" s="10" t="s">
        <v>103</v>
      </c>
      <c r="D267" s="11">
        <v>1656661</v>
      </c>
    </row>
    <row r="268" spans="1:4" s="17" customFormat="1" ht="11.25" x14ac:dyDescent="0.2">
      <c r="A268" s="60"/>
      <c r="D268" s="18"/>
    </row>
    <row r="269" spans="1:4" ht="15.75" x14ac:dyDescent="0.25">
      <c r="A269" s="4" t="s">
        <v>347</v>
      </c>
      <c r="B269" s="3" t="s">
        <v>108</v>
      </c>
      <c r="C269" s="4" t="s">
        <v>366</v>
      </c>
      <c r="D269" s="5"/>
    </row>
    <row r="270" spans="1:4" ht="15.75" x14ac:dyDescent="0.25">
      <c r="A270" s="4"/>
      <c r="B270" s="3"/>
      <c r="C270" s="4" t="s">
        <v>348</v>
      </c>
      <c r="D270" s="5"/>
    </row>
    <row r="271" spans="1:4" s="17" customFormat="1" ht="11.25" x14ac:dyDescent="0.2">
      <c r="A271" s="60"/>
      <c r="B271" s="16"/>
      <c r="D271" s="18"/>
    </row>
    <row r="272" spans="1:4" ht="14.25" x14ac:dyDescent="0.2">
      <c r="A272" s="6"/>
      <c r="B272" s="6"/>
      <c r="C272" s="137" t="s">
        <v>71</v>
      </c>
      <c r="D272" s="8">
        <f>D273</f>
        <v>946551</v>
      </c>
    </row>
    <row r="273" spans="1:4" x14ac:dyDescent="0.2">
      <c r="C273" s="10" t="s">
        <v>137</v>
      </c>
      <c r="D273" s="11">
        <v>946551</v>
      </c>
    </row>
    <row r="274" spans="1:4" ht="14.25" x14ac:dyDescent="0.2">
      <c r="A274" s="6"/>
      <c r="B274" s="6"/>
      <c r="C274" s="6" t="s">
        <v>3</v>
      </c>
      <c r="D274" s="8">
        <f t="shared" ref="D274:D275" si="8">D275</f>
        <v>946551</v>
      </c>
    </row>
    <row r="275" spans="1:4" ht="15" x14ac:dyDescent="0.25">
      <c r="A275" s="19"/>
      <c r="B275" s="19"/>
      <c r="C275" s="19" t="s">
        <v>2</v>
      </c>
      <c r="D275" s="43">
        <f t="shared" si="8"/>
        <v>946551</v>
      </c>
    </row>
    <row r="276" spans="1:4" x14ac:dyDescent="0.2">
      <c r="C276" s="10" t="s">
        <v>6</v>
      </c>
      <c r="D276" s="11">
        <v>946551</v>
      </c>
    </row>
    <row r="277" spans="1:4" x14ac:dyDescent="0.2">
      <c r="C277" s="58" t="s">
        <v>134</v>
      </c>
      <c r="D277" s="11">
        <v>35334</v>
      </c>
    </row>
    <row r="278" spans="1:4" x14ac:dyDescent="0.2">
      <c r="C278" s="64" t="s">
        <v>138</v>
      </c>
      <c r="D278" s="11">
        <v>28589</v>
      </c>
    </row>
    <row r="279" spans="1:4" s="17" customFormat="1" ht="11.25" x14ac:dyDescent="0.2">
      <c r="A279" s="60"/>
      <c r="D279" s="18"/>
    </row>
    <row r="280" spans="1:4" ht="15.75" x14ac:dyDescent="0.25">
      <c r="A280" s="4" t="s">
        <v>36</v>
      </c>
      <c r="B280" s="3" t="s">
        <v>128</v>
      </c>
      <c r="C280" s="4" t="s">
        <v>68</v>
      </c>
      <c r="D280" s="5"/>
    </row>
    <row r="281" spans="1:4" s="60" customFormat="1" ht="11.25" x14ac:dyDescent="0.2">
      <c r="A281" s="77"/>
      <c r="B281" s="78"/>
      <c r="C281" s="77"/>
      <c r="D281" s="79"/>
    </row>
    <row r="282" spans="1:4" ht="14.25" x14ac:dyDescent="0.2">
      <c r="A282" s="6"/>
      <c r="B282" s="6"/>
      <c r="C282" s="6" t="s">
        <v>71</v>
      </c>
      <c r="D282" s="8">
        <f>D283</f>
        <v>305048</v>
      </c>
    </row>
    <row r="283" spans="1:4" x14ac:dyDescent="0.2">
      <c r="C283" s="10" t="s">
        <v>137</v>
      </c>
      <c r="D283" s="11">
        <v>305048</v>
      </c>
    </row>
    <row r="284" spans="1:4" ht="14.25" x14ac:dyDescent="0.2">
      <c r="A284" s="6"/>
      <c r="B284" s="6"/>
      <c r="C284" s="6" t="s">
        <v>3</v>
      </c>
      <c r="D284" s="8">
        <f t="shared" ref="D284:D285" si="9">D285</f>
        <v>305048</v>
      </c>
    </row>
    <row r="285" spans="1:4" ht="15" x14ac:dyDescent="0.25">
      <c r="A285" s="19"/>
      <c r="B285" s="19"/>
      <c r="C285" s="19" t="s">
        <v>2</v>
      </c>
      <c r="D285" s="43">
        <f t="shared" si="9"/>
        <v>305048</v>
      </c>
    </row>
    <row r="286" spans="1:4" x14ac:dyDescent="0.2">
      <c r="C286" s="10" t="s">
        <v>1</v>
      </c>
      <c r="D286" s="11">
        <v>305048</v>
      </c>
    </row>
    <row r="287" spans="1:4" s="17" customFormat="1" ht="11.25" x14ac:dyDescent="0.2">
      <c r="A287" s="60"/>
      <c r="D287" s="18"/>
    </row>
    <row r="288" spans="1:4" s="17" customFormat="1" ht="11.25" x14ac:dyDescent="0.2">
      <c r="A288" s="60"/>
      <c r="D288" s="18"/>
    </row>
    <row r="289" spans="1:4" s="17" customFormat="1" ht="11.25" x14ac:dyDescent="0.2">
      <c r="A289" s="60"/>
      <c r="D289" s="18"/>
    </row>
    <row r="290" spans="1:4" s="17" customFormat="1" ht="11.25" x14ac:dyDescent="0.2">
      <c r="A290" s="60"/>
      <c r="D290" s="18"/>
    </row>
    <row r="291" spans="1:4" s="17" customFormat="1" ht="11.25" x14ac:dyDescent="0.2">
      <c r="A291" s="60"/>
      <c r="D291" s="18"/>
    </row>
    <row r="292" spans="1:4" s="17" customFormat="1" ht="11.25" x14ac:dyDescent="0.2">
      <c r="A292" s="60"/>
      <c r="D292" s="18"/>
    </row>
    <row r="293" spans="1:4" s="17" customFormat="1" ht="11.25" x14ac:dyDescent="0.2">
      <c r="A293" s="60"/>
      <c r="D293" s="18"/>
    </row>
    <row r="294" spans="1:4" s="17" customFormat="1" ht="11.25" x14ac:dyDescent="0.2">
      <c r="A294" s="60"/>
      <c r="D294" s="18"/>
    </row>
    <row r="295" spans="1:4" s="17" customFormat="1" ht="11.25" x14ac:dyDescent="0.2">
      <c r="A295" s="60"/>
      <c r="D295" s="18"/>
    </row>
    <row r="296" spans="1:4" ht="15.75" x14ac:dyDescent="0.25">
      <c r="A296" s="4" t="s">
        <v>236</v>
      </c>
      <c r="B296" s="3" t="s">
        <v>237</v>
      </c>
      <c r="C296" s="4" t="s">
        <v>317</v>
      </c>
      <c r="D296" s="5"/>
    </row>
    <row r="297" spans="1:4" ht="15.75" x14ac:dyDescent="0.25">
      <c r="A297" s="4"/>
      <c r="B297" s="3"/>
      <c r="C297" s="4" t="s">
        <v>318</v>
      </c>
      <c r="D297" s="5"/>
    </row>
    <row r="298" spans="1:4" s="17" customFormat="1" ht="11.25" x14ac:dyDescent="0.2">
      <c r="A298" s="60"/>
      <c r="B298" s="16"/>
      <c r="D298" s="18"/>
    </row>
    <row r="299" spans="1:4" ht="14.25" x14ac:dyDescent="0.2">
      <c r="A299" s="6"/>
      <c r="B299" s="6"/>
      <c r="C299" s="6" t="s">
        <v>71</v>
      </c>
      <c r="D299" s="8">
        <f>D300</f>
        <v>80000</v>
      </c>
    </row>
    <row r="300" spans="1:4" x14ac:dyDescent="0.2">
      <c r="C300" s="10" t="s">
        <v>137</v>
      </c>
      <c r="D300" s="11">
        <v>80000</v>
      </c>
    </row>
    <row r="301" spans="1:4" ht="14.25" x14ac:dyDescent="0.2">
      <c r="A301" s="6"/>
      <c r="B301" s="6"/>
      <c r="C301" s="6" t="s">
        <v>3</v>
      </c>
      <c r="D301" s="8">
        <f t="shared" ref="D301:D302" si="10">D302</f>
        <v>80000</v>
      </c>
    </row>
    <row r="302" spans="1:4" ht="15" x14ac:dyDescent="0.25">
      <c r="A302" s="19"/>
      <c r="B302" s="19"/>
      <c r="C302" s="19" t="s">
        <v>2</v>
      </c>
      <c r="D302" s="43">
        <f t="shared" si="10"/>
        <v>80000</v>
      </c>
    </row>
    <row r="303" spans="1:4" x14ac:dyDescent="0.2">
      <c r="C303" s="10" t="s">
        <v>106</v>
      </c>
      <c r="D303" s="11">
        <v>80000</v>
      </c>
    </row>
    <row r="304" spans="1:4" s="17" customFormat="1" ht="11.25" x14ac:dyDescent="0.2">
      <c r="A304" s="60"/>
      <c r="D304" s="18"/>
    </row>
    <row r="305" spans="1:4" s="17" customFormat="1" ht="15.75" x14ac:dyDescent="0.25">
      <c r="A305" s="4" t="s">
        <v>256</v>
      </c>
      <c r="B305" s="3" t="s">
        <v>122</v>
      </c>
      <c r="C305" s="4" t="s">
        <v>283</v>
      </c>
      <c r="D305" s="5"/>
    </row>
    <row r="306" spans="1:4" s="17" customFormat="1" ht="11.25" x14ac:dyDescent="0.2">
      <c r="A306" s="60"/>
      <c r="B306" s="16"/>
      <c r="D306" s="18"/>
    </row>
    <row r="307" spans="1:4" s="17" customFormat="1" ht="14.25" x14ac:dyDescent="0.2">
      <c r="A307" s="6"/>
      <c r="B307" s="6"/>
      <c r="C307" s="6" t="s">
        <v>71</v>
      </c>
      <c r="D307" s="8">
        <f>D308</f>
        <v>1316307</v>
      </c>
    </row>
    <row r="308" spans="1:4" s="17" customFormat="1" x14ac:dyDescent="0.2">
      <c r="A308" s="10"/>
      <c r="B308" s="10"/>
      <c r="C308" s="10" t="s">
        <v>137</v>
      </c>
      <c r="D308" s="11">
        <v>1316307</v>
      </c>
    </row>
    <row r="309" spans="1:4" s="17" customFormat="1" ht="14.25" x14ac:dyDescent="0.2">
      <c r="A309" s="6"/>
      <c r="B309" s="6"/>
      <c r="C309" s="6" t="s">
        <v>3</v>
      </c>
      <c r="D309" s="8">
        <f>D310</f>
        <v>1316307</v>
      </c>
    </row>
    <row r="310" spans="1:4" ht="15" x14ac:dyDescent="0.25">
      <c r="A310" s="19"/>
      <c r="B310" s="19"/>
      <c r="C310" s="19" t="s">
        <v>102</v>
      </c>
      <c r="D310" s="43">
        <v>1316307</v>
      </c>
    </row>
    <row r="311" spans="1:4" s="17" customFormat="1" ht="11.25" x14ac:dyDescent="0.2">
      <c r="A311" s="60"/>
      <c r="D311" s="18"/>
    </row>
    <row r="312" spans="1:4" ht="15.75" x14ac:dyDescent="0.25">
      <c r="A312" s="4" t="s">
        <v>287</v>
      </c>
      <c r="B312" s="3" t="s">
        <v>122</v>
      </c>
      <c r="C312" s="4" t="s">
        <v>286</v>
      </c>
      <c r="D312" s="5"/>
    </row>
    <row r="313" spans="1:4" s="17" customFormat="1" ht="11.25" x14ac:dyDescent="0.2">
      <c r="A313" s="60"/>
      <c r="B313" s="16"/>
      <c r="D313" s="18"/>
    </row>
    <row r="314" spans="1:4" ht="14.25" x14ac:dyDescent="0.2">
      <c r="A314" s="6"/>
      <c r="B314" s="6"/>
      <c r="C314" s="6" t="s">
        <v>71</v>
      </c>
      <c r="D314" s="8">
        <f>D315</f>
        <v>280000</v>
      </c>
    </row>
    <row r="315" spans="1:4" x14ac:dyDescent="0.2">
      <c r="C315" s="10" t="s">
        <v>137</v>
      </c>
      <c r="D315" s="11">
        <v>280000</v>
      </c>
    </row>
    <row r="316" spans="1:4" s="60" customFormat="1" ht="14.25" x14ac:dyDescent="0.2">
      <c r="A316" s="6"/>
      <c r="B316" s="70"/>
      <c r="C316" s="6" t="s">
        <v>3</v>
      </c>
      <c r="D316" s="44">
        <f>D317+D320</f>
        <v>280000</v>
      </c>
    </row>
    <row r="317" spans="1:4" s="60" customFormat="1" ht="15" x14ac:dyDescent="0.25">
      <c r="A317" s="19"/>
      <c r="B317" s="28"/>
      <c r="C317" s="19" t="s">
        <v>2</v>
      </c>
      <c r="D317" s="14">
        <f>D318+D319</f>
        <v>155000</v>
      </c>
    </row>
    <row r="318" spans="1:4" s="60" customFormat="1" x14ac:dyDescent="0.2">
      <c r="A318" s="10"/>
      <c r="B318" s="75"/>
      <c r="C318" s="10" t="s">
        <v>1</v>
      </c>
      <c r="D318" s="52">
        <v>30000</v>
      </c>
    </row>
    <row r="319" spans="1:4" s="60" customFormat="1" x14ac:dyDescent="0.2">
      <c r="A319" s="10"/>
      <c r="B319" s="75"/>
      <c r="C319" s="69" t="s">
        <v>103</v>
      </c>
      <c r="D319" s="52">
        <v>125000</v>
      </c>
    </row>
    <row r="320" spans="1:4" s="60" customFormat="1" ht="15" x14ac:dyDescent="0.25">
      <c r="A320" s="19"/>
      <c r="B320" s="28"/>
      <c r="C320" s="19" t="s">
        <v>102</v>
      </c>
      <c r="D320" s="14">
        <v>125000</v>
      </c>
    </row>
    <row r="321" spans="1:4" s="17" customFormat="1" ht="11.25" x14ac:dyDescent="0.2">
      <c r="A321" s="60"/>
      <c r="D321" s="18"/>
    </row>
    <row r="322" spans="1:4" ht="15.75" x14ac:dyDescent="0.25">
      <c r="A322" s="4" t="s">
        <v>72</v>
      </c>
      <c r="B322" s="3" t="s">
        <v>124</v>
      </c>
      <c r="C322" s="4" t="s">
        <v>233</v>
      </c>
      <c r="D322" s="5"/>
    </row>
    <row r="323" spans="1:4" s="17" customFormat="1" ht="11.25" x14ac:dyDescent="0.2">
      <c r="A323" s="60"/>
      <c r="B323" s="16"/>
      <c r="D323" s="18"/>
    </row>
    <row r="324" spans="1:4" ht="14.25" x14ac:dyDescent="0.2">
      <c r="A324" s="6"/>
      <c r="B324" s="6"/>
      <c r="C324" s="6" t="s">
        <v>71</v>
      </c>
      <c r="D324" s="8">
        <f>D325</f>
        <v>97154</v>
      </c>
    </row>
    <row r="325" spans="1:4" x14ac:dyDescent="0.2">
      <c r="C325" s="10" t="s">
        <v>137</v>
      </c>
      <c r="D325" s="11">
        <v>97154</v>
      </c>
    </row>
    <row r="326" spans="1:4" ht="14.25" x14ac:dyDescent="0.2">
      <c r="A326" s="6"/>
      <c r="B326" s="6"/>
      <c r="C326" s="6" t="s">
        <v>3</v>
      </c>
      <c r="D326" s="8">
        <f t="shared" ref="D326:D327" si="11">D327</f>
        <v>97154</v>
      </c>
    </row>
    <row r="327" spans="1:4" ht="15" x14ac:dyDescent="0.25">
      <c r="A327" s="19"/>
      <c r="B327" s="19"/>
      <c r="C327" s="19" t="s">
        <v>2</v>
      </c>
      <c r="D327" s="43">
        <f t="shared" si="11"/>
        <v>97154</v>
      </c>
    </row>
    <row r="328" spans="1:4" x14ac:dyDescent="0.2">
      <c r="C328" s="10" t="s">
        <v>6</v>
      </c>
      <c r="D328" s="11">
        <v>97154</v>
      </c>
    </row>
    <row r="329" spans="1:4" x14ac:dyDescent="0.2">
      <c r="C329" s="58" t="s">
        <v>134</v>
      </c>
      <c r="D329" s="11">
        <v>85302</v>
      </c>
    </row>
    <row r="330" spans="1:4" x14ac:dyDescent="0.2">
      <c r="C330" s="64" t="s">
        <v>138</v>
      </c>
      <c r="D330" s="11">
        <v>66612</v>
      </c>
    </row>
    <row r="331" spans="1:4" s="17" customFormat="1" ht="11.25" x14ac:dyDescent="0.2">
      <c r="A331" s="60"/>
      <c r="D331" s="18"/>
    </row>
    <row r="332" spans="1:4" ht="15.75" x14ac:dyDescent="0.25">
      <c r="A332" s="4" t="s">
        <v>74</v>
      </c>
      <c r="B332" s="3"/>
      <c r="C332" s="4" t="s">
        <v>75</v>
      </c>
      <c r="D332" s="5"/>
    </row>
    <row r="333" spans="1:4" s="17" customFormat="1" ht="11.25" x14ac:dyDescent="0.2">
      <c r="B333" s="16"/>
      <c r="D333" s="18"/>
    </row>
    <row r="334" spans="1:4" ht="14.25" x14ac:dyDescent="0.2">
      <c r="A334" s="6"/>
      <c r="B334" s="6"/>
      <c r="C334" s="6" t="s">
        <v>71</v>
      </c>
      <c r="D334" s="8">
        <f>D335</f>
        <v>23000994</v>
      </c>
    </row>
    <row r="335" spans="1:4" x14ac:dyDescent="0.2">
      <c r="C335" s="10" t="s">
        <v>137</v>
      </c>
      <c r="D335" s="11">
        <v>23000994</v>
      </c>
    </row>
    <row r="336" spans="1:4" ht="14.25" x14ac:dyDescent="0.2">
      <c r="A336" s="6"/>
      <c r="B336" s="6"/>
      <c r="C336" s="6" t="s">
        <v>3</v>
      </c>
      <c r="D336" s="8">
        <f>D337</f>
        <v>23000994</v>
      </c>
    </row>
    <row r="337" spans="1:4" ht="15" x14ac:dyDescent="0.25">
      <c r="A337" s="19"/>
      <c r="B337" s="19"/>
      <c r="C337" s="19" t="s">
        <v>102</v>
      </c>
      <c r="D337" s="43">
        <v>23000994</v>
      </c>
    </row>
    <row r="338" spans="1:4" s="17" customFormat="1" ht="11.25" x14ac:dyDescent="0.2">
      <c r="A338" s="60"/>
      <c r="D338" s="18"/>
    </row>
    <row r="339" spans="1:4" ht="15.75" x14ac:dyDescent="0.25">
      <c r="A339" s="4" t="s">
        <v>57</v>
      </c>
      <c r="B339" s="3" t="s">
        <v>199</v>
      </c>
      <c r="C339" s="4" t="s">
        <v>319</v>
      </c>
      <c r="D339" s="5"/>
    </row>
    <row r="340" spans="1:4" ht="15.75" x14ac:dyDescent="0.25">
      <c r="A340" s="4"/>
      <c r="B340" s="3"/>
      <c r="C340" s="4" t="s">
        <v>320</v>
      </c>
      <c r="D340" s="5"/>
    </row>
    <row r="341" spans="1:4" ht="15.75" x14ac:dyDescent="0.25">
      <c r="A341" s="4"/>
      <c r="B341" s="3"/>
      <c r="C341" s="4" t="s">
        <v>321</v>
      </c>
      <c r="D341" s="5"/>
    </row>
    <row r="342" spans="1:4" s="17" customFormat="1" ht="11.25" x14ac:dyDescent="0.2">
      <c r="A342" s="60"/>
      <c r="B342" s="16"/>
      <c r="D342" s="18"/>
    </row>
    <row r="343" spans="1:4" ht="14.25" x14ac:dyDescent="0.2">
      <c r="A343" s="6"/>
      <c r="B343" s="6"/>
      <c r="C343" s="6" t="s">
        <v>71</v>
      </c>
      <c r="D343" s="8">
        <f>D344</f>
        <v>4034060</v>
      </c>
    </row>
    <row r="344" spans="1:4" x14ac:dyDescent="0.2">
      <c r="C344" s="10" t="s">
        <v>137</v>
      </c>
      <c r="D344" s="11">
        <v>4034060</v>
      </c>
    </row>
    <row r="345" spans="1:4" ht="14.25" x14ac:dyDescent="0.2">
      <c r="A345" s="6"/>
      <c r="B345" s="6"/>
      <c r="C345" s="6" t="s">
        <v>3</v>
      </c>
      <c r="D345" s="8">
        <f>D346</f>
        <v>4034060</v>
      </c>
    </row>
    <row r="346" spans="1:4" ht="15" x14ac:dyDescent="0.25">
      <c r="A346" s="28"/>
      <c r="B346" s="19"/>
      <c r="C346" s="19" t="s">
        <v>102</v>
      </c>
      <c r="D346" s="43">
        <v>4034060</v>
      </c>
    </row>
    <row r="347" spans="1:4" s="17" customFormat="1" ht="11.25" x14ac:dyDescent="0.2">
      <c r="A347" s="60"/>
      <c r="D347" s="18"/>
    </row>
    <row r="348" spans="1:4" ht="15.75" x14ac:dyDescent="0.25">
      <c r="A348" s="4" t="s">
        <v>62</v>
      </c>
      <c r="B348" s="3" t="s">
        <v>122</v>
      </c>
      <c r="C348" s="4" t="s">
        <v>322</v>
      </c>
      <c r="D348" s="5"/>
    </row>
    <row r="349" spans="1:4" ht="15.75" x14ac:dyDescent="0.25">
      <c r="A349" s="4"/>
      <c r="B349" s="3"/>
      <c r="C349" s="4" t="s">
        <v>323</v>
      </c>
      <c r="D349" s="5"/>
    </row>
    <row r="350" spans="1:4" ht="15.75" x14ac:dyDescent="0.25">
      <c r="A350" s="4"/>
      <c r="B350" s="3"/>
      <c r="C350" s="4" t="s">
        <v>324</v>
      </c>
      <c r="D350" s="5"/>
    </row>
    <row r="351" spans="1:4" s="17" customFormat="1" ht="11.25" x14ac:dyDescent="0.2">
      <c r="A351" s="60"/>
      <c r="B351" s="16"/>
      <c r="D351" s="18"/>
    </row>
    <row r="352" spans="1:4" ht="14.25" x14ac:dyDescent="0.2">
      <c r="A352" s="6"/>
      <c r="B352" s="6"/>
      <c r="C352" s="6" t="s">
        <v>71</v>
      </c>
      <c r="D352" s="8">
        <f>D353</f>
        <v>507391</v>
      </c>
    </row>
    <row r="353" spans="1:4" x14ac:dyDescent="0.2">
      <c r="C353" s="10" t="s">
        <v>137</v>
      </c>
      <c r="D353" s="11">
        <v>507391</v>
      </c>
    </row>
    <row r="354" spans="1:4" ht="14.25" x14ac:dyDescent="0.2">
      <c r="A354" s="6"/>
      <c r="B354" s="6"/>
      <c r="C354" s="6" t="s">
        <v>3</v>
      </c>
      <c r="D354" s="8">
        <f>D355</f>
        <v>507391</v>
      </c>
    </row>
    <row r="355" spans="1:4" ht="15" x14ac:dyDescent="0.25">
      <c r="A355" s="19"/>
      <c r="B355" s="19"/>
      <c r="C355" s="19" t="s">
        <v>2</v>
      </c>
      <c r="D355" s="43">
        <f>D356</f>
        <v>507391</v>
      </c>
    </row>
    <row r="356" spans="1:4" x14ac:dyDescent="0.2">
      <c r="C356" s="10" t="s">
        <v>1</v>
      </c>
      <c r="D356" s="11">
        <v>507391</v>
      </c>
    </row>
    <row r="357" spans="1:4" s="17" customFormat="1" ht="11.25" x14ac:dyDescent="0.2">
      <c r="A357" s="60"/>
      <c r="D357" s="18"/>
    </row>
    <row r="358" spans="1:4" s="17" customFormat="1" ht="11.25" x14ac:dyDescent="0.2">
      <c r="A358" s="60"/>
      <c r="D358" s="18"/>
    </row>
    <row r="359" spans="1:4" s="17" customFormat="1" ht="11.25" x14ac:dyDescent="0.2">
      <c r="A359" s="60"/>
      <c r="D359" s="18"/>
    </row>
    <row r="360" spans="1:4" s="17" customFormat="1" ht="11.25" x14ac:dyDescent="0.2">
      <c r="A360" s="60"/>
      <c r="D360" s="18"/>
    </row>
    <row r="361" spans="1:4" s="17" customFormat="1" ht="11.25" x14ac:dyDescent="0.2">
      <c r="A361" s="60"/>
      <c r="D361" s="18"/>
    </row>
    <row r="362" spans="1:4" s="17" customFormat="1" ht="11.25" x14ac:dyDescent="0.2">
      <c r="A362" s="60"/>
      <c r="D362" s="18"/>
    </row>
    <row r="363" spans="1:4" s="17" customFormat="1" ht="11.25" x14ac:dyDescent="0.2">
      <c r="A363" s="60"/>
      <c r="D363" s="18"/>
    </row>
    <row r="364" spans="1:4" s="17" customFormat="1" ht="11.25" x14ac:dyDescent="0.2">
      <c r="A364" s="60"/>
      <c r="D364" s="18"/>
    </row>
    <row r="365" spans="1:4" s="17" customFormat="1" ht="11.25" x14ac:dyDescent="0.2">
      <c r="A365" s="60"/>
      <c r="D365" s="18"/>
    </row>
    <row r="366" spans="1:4" s="17" customFormat="1" ht="11.25" x14ac:dyDescent="0.2">
      <c r="A366" s="60"/>
      <c r="D366" s="18"/>
    </row>
    <row r="367" spans="1:4" s="17" customFormat="1" ht="11.25" x14ac:dyDescent="0.2">
      <c r="A367" s="60"/>
      <c r="D367" s="18"/>
    </row>
    <row r="368" spans="1:4" s="17" customFormat="1" ht="11.25" x14ac:dyDescent="0.2">
      <c r="A368" s="60"/>
      <c r="D368" s="18"/>
    </row>
    <row r="369" spans="1:4" s="4" customFormat="1" ht="15.75" x14ac:dyDescent="0.25">
      <c r="A369" s="4" t="s">
        <v>76</v>
      </c>
      <c r="B369" s="81"/>
      <c r="C369" s="4" t="s">
        <v>90</v>
      </c>
      <c r="D369" s="5"/>
    </row>
    <row r="370" spans="1:4" s="77" customFormat="1" ht="10.5" x14ac:dyDescent="0.15">
      <c r="B370" s="82"/>
      <c r="D370" s="79"/>
    </row>
    <row r="371" spans="1:4" s="6" customFormat="1" ht="14.25" x14ac:dyDescent="0.2">
      <c r="C371" s="6" t="s">
        <v>71</v>
      </c>
      <c r="D371" s="8">
        <f>SUM(D372:D375)</f>
        <v>117595103</v>
      </c>
    </row>
    <row r="372" spans="1:4" x14ac:dyDescent="0.2">
      <c r="C372" s="10" t="s">
        <v>137</v>
      </c>
      <c r="D372" s="11">
        <v>53801229</v>
      </c>
    </row>
    <row r="373" spans="1:4" s="53" customFormat="1" x14ac:dyDescent="0.2">
      <c r="A373" s="10"/>
      <c r="C373" s="53" t="s">
        <v>213</v>
      </c>
      <c r="D373" s="52">
        <v>60767695</v>
      </c>
    </row>
    <row r="374" spans="1:4" x14ac:dyDescent="0.2">
      <c r="C374" s="10" t="s">
        <v>135</v>
      </c>
      <c r="D374" s="11">
        <v>3010444</v>
      </c>
    </row>
    <row r="375" spans="1:4" x14ac:dyDescent="0.2">
      <c r="C375" s="10" t="s">
        <v>240</v>
      </c>
      <c r="D375" s="52">
        <v>15735</v>
      </c>
    </row>
    <row r="376" spans="1:4" s="6" customFormat="1" ht="14.25" x14ac:dyDescent="0.2">
      <c r="C376" s="6" t="s">
        <v>3</v>
      </c>
      <c r="D376" s="8">
        <f>D377+D384</f>
        <v>117595103</v>
      </c>
    </row>
    <row r="377" spans="1:4" s="19" customFormat="1" ht="15" x14ac:dyDescent="0.25">
      <c r="C377" s="19" t="s">
        <v>2</v>
      </c>
      <c r="D377" s="43">
        <f>D378+D383+D381+D382</f>
        <v>11469374</v>
      </c>
    </row>
    <row r="378" spans="1:4" x14ac:dyDescent="0.2">
      <c r="C378" s="10" t="s">
        <v>6</v>
      </c>
      <c r="D378" s="11">
        <v>9741888</v>
      </c>
    </row>
    <row r="379" spans="1:4" x14ac:dyDescent="0.2">
      <c r="C379" s="58" t="s">
        <v>134</v>
      </c>
      <c r="D379" s="11">
        <v>5408754</v>
      </c>
    </row>
    <row r="380" spans="1:4" x14ac:dyDescent="0.2">
      <c r="C380" s="64" t="s">
        <v>138</v>
      </c>
      <c r="D380" s="11">
        <v>4379911</v>
      </c>
    </row>
    <row r="381" spans="1:4" s="60" customFormat="1" x14ac:dyDescent="0.2">
      <c r="A381" s="10"/>
      <c r="B381" s="75"/>
      <c r="C381" s="69" t="s">
        <v>103</v>
      </c>
      <c r="D381" s="52">
        <v>25179</v>
      </c>
    </row>
    <row r="382" spans="1:4" s="60" customFormat="1" x14ac:dyDescent="0.2">
      <c r="A382" s="10"/>
      <c r="B382" s="75"/>
      <c r="C382" s="10" t="s">
        <v>106</v>
      </c>
      <c r="D382" s="52">
        <v>115500</v>
      </c>
    </row>
    <row r="383" spans="1:4" x14ac:dyDescent="0.2">
      <c r="C383" s="10" t="s">
        <v>241</v>
      </c>
      <c r="D383" s="11">
        <v>1586807</v>
      </c>
    </row>
    <row r="384" spans="1:4" s="19" customFormat="1" ht="15" x14ac:dyDescent="0.25">
      <c r="C384" s="19" t="s">
        <v>102</v>
      </c>
      <c r="D384" s="43">
        <v>106125729</v>
      </c>
    </row>
    <row r="385" spans="1:4" s="60" customFormat="1" ht="11.25" x14ac:dyDescent="0.2">
      <c r="D385" s="61"/>
    </row>
    <row r="386" spans="1:4" s="60" customFormat="1" ht="11.25" x14ac:dyDescent="0.2">
      <c r="D386" s="61"/>
    </row>
    <row r="387" spans="1:4" s="19" customFormat="1" ht="18.75" x14ac:dyDescent="0.3">
      <c r="A387" s="21"/>
      <c r="B387" s="21"/>
      <c r="C387" s="21" t="s">
        <v>7</v>
      </c>
      <c r="D387" s="62"/>
    </row>
    <row r="388" spans="1:4" s="60" customFormat="1" ht="11.25" x14ac:dyDescent="0.2">
      <c r="B388" s="63"/>
      <c r="C388" s="63"/>
      <c r="D388" s="61"/>
    </row>
    <row r="389" spans="1:4" ht="15.75" x14ac:dyDescent="0.25">
      <c r="A389" s="4" t="s">
        <v>30</v>
      </c>
      <c r="B389" s="3" t="s">
        <v>284</v>
      </c>
      <c r="C389" s="4" t="s">
        <v>64</v>
      </c>
      <c r="D389" s="5"/>
    </row>
    <row r="390" spans="1:4" ht="15.75" x14ac:dyDescent="0.25">
      <c r="A390" s="4"/>
      <c r="B390" s="3"/>
      <c r="C390" s="4" t="s">
        <v>65</v>
      </c>
      <c r="D390" s="5"/>
    </row>
    <row r="391" spans="1:4" s="60" customFormat="1" ht="11.25" x14ac:dyDescent="0.2">
      <c r="B391" s="83"/>
      <c r="D391" s="61"/>
    </row>
    <row r="392" spans="1:4" ht="15.75" x14ac:dyDescent="0.25">
      <c r="A392" s="4"/>
      <c r="B392" s="4"/>
      <c r="C392" s="6" t="s">
        <v>71</v>
      </c>
      <c r="D392" s="8">
        <f>SUM(D393:D394)</f>
        <v>10589237</v>
      </c>
    </row>
    <row r="393" spans="1:4" ht="14.25" x14ac:dyDescent="0.2">
      <c r="A393" s="6"/>
      <c r="C393" s="10" t="s">
        <v>137</v>
      </c>
      <c r="D393" s="11">
        <v>8588386</v>
      </c>
    </row>
    <row r="394" spans="1:4" ht="14.25" x14ac:dyDescent="0.2">
      <c r="A394" s="6"/>
      <c r="C394" s="10" t="s">
        <v>135</v>
      </c>
      <c r="D394" s="11">
        <v>2000851</v>
      </c>
    </row>
    <row r="395" spans="1:4" ht="15.75" x14ac:dyDescent="0.25">
      <c r="A395" s="4"/>
      <c r="B395" s="4"/>
      <c r="C395" s="6" t="s">
        <v>3</v>
      </c>
      <c r="D395" s="8">
        <f>D396+D401</f>
        <v>10589237</v>
      </c>
    </row>
    <row r="396" spans="1:4" ht="15" x14ac:dyDescent="0.25">
      <c r="A396" s="19"/>
      <c r="B396" s="12"/>
      <c r="C396" s="12" t="s">
        <v>2</v>
      </c>
      <c r="D396" s="14">
        <f>D397+D400</f>
        <v>10583157</v>
      </c>
    </row>
    <row r="397" spans="1:4" ht="14.25" x14ac:dyDescent="0.2">
      <c r="A397" s="6"/>
      <c r="C397" s="10" t="s">
        <v>6</v>
      </c>
      <c r="D397" s="11">
        <v>10538557</v>
      </c>
    </row>
    <row r="398" spans="1:4" ht="14.25" x14ac:dyDescent="0.2">
      <c r="A398" s="6"/>
      <c r="C398" s="58" t="s">
        <v>134</v>
      </c>
      <c r="D398" s="11">
        <v>8445148</v>
      </c>
    </row>
    <row r="399" spans="1:4" ht="14.25" x14ac:dyDescent="0.2">
      <c r="A399" s="6"/>
      <c r="C399" s="64" t="s">
        <v>138</v>
      </c>
      <c r="D399" s="11">
        <v>6579812</v>
      </c>
    </row>
    <row r="400" spans="1:4" x14ac:dyDescent="0.2">
      <c r="C400" s="10" t="s">
        <v>106</v>
      </c>
      <c r="D400" s="52">
        <v>44600</v>
      </c>
    </row>
    <row r="401" spans="1:4" ht="15" x14ac:dyDescent="0.25">
      <c r="A401" s="19"/>
      <c r="B401" s="12"/>
      <c r="C401" s="12" t="s">
        <v>102</v>
      </c>
      <c r="D401" s="14">
        <v>6080</v>
      </c>
    </row>
    <row r="402" spans="1:4" s="60" customFormat="1" ht="11.25" x14ac:dyDescent="0.2">
      <c r="D402" s="61"/>
    </row>
    <row r="403" spans="1:4" s="60" customFormat="1" ht="11.25" x14ac:dyDescent="0.2">
      <c r="D403" s="61"/>
    </row>
    <row r="404" spans="1:4" ht="18.75" x14ac:dyDescent="0.3">
      <c r="A404" s="21"/>
      <c r="B404" s="21"/>
      <c r="C404" s="21" t="s">
        <v>9</v>
      </c>
      <c r="D404" s="62"/>
    </row>
    <row r="405" spans="1:4" s="60" customFormat="1" ht="11.25" x14ac:dyDescent="0.2">
      <c r="D405" s="61"/>
    </row>
    <row r="406" spans="1:4" ht="15.75" x14ac:dyDescent="0.25">
      <c r="A406" s="4"/>
      <c r="B406" s="4"/>
      <c r="C406" s="4" t="s">
        <v>71</v>
      </c>
      <c r="D406" s="5">
        <f>SUM(D407:D408)</f>
        <v>27172248</v>
      </c>
    </row>
    <row r="407" spans="1:4" ht="14.25" x14ac:dyDescent="0.2">
      <c r="A407" s="6"/>
      <c r="C407" s="10" t="s">
        <v>137</v>
      </c>
      <c r="D407" s="11">
        <f>D421+D443+D434</f>
        <v>21987042</v>
      </c>
    </row>
    <row r="408" spans="1:4" ht="14.25" x14ac:dyDescent="0.2">
      <c r="A408" s="6"/>
      <c r="C408" s="10" t="s">
        <v>135</v>
      </c>
      <c r="D408" s="11">
        <f>D422</f>
        <v>5185206</v>
      </c>
    </row>
    <row r="409" spans="1:4" ht="15.75" x14ac:dyDescent="0.25">
      <c r="A409" s="4"/>
      <c r="B409" s="4"/>
      <c r="C409" s="4" t="s">
        <v>3</v>
      </c>
      <c r="D409" s="5">
        <f>D410+D415</f>
        <v>27172248</v>
      </c>
    </row>
    <row r="410" spans="1:4" ht="15" x14ac:dyDescent="0.25">
      <c r="A410" s="19"/>
      <c r="B410" s="12"/>
      <c r="C410" s="12" t="s">
        <v>2</v>
      </c>
      <c r="D410" s="14">
        <f>D411+D414</f>
        <v>16623701</v>
      </c>
    </row>
    <row r="411" spans="1:4" ht="14.25" x14ac:dyDescent="0.2">
      <c r="A411" s="6"/>
      <c r="C411" s="10" t="s">
        <v>6</v>
      </c>
      <c r="D411" s="11">
        <f t="shared" ref="D411:D413" si="12">D425</f>
        <v>15148701</v>
      </c>
    </row>
    <row r="412" spans="1:4" ht="14.25" x14ac:dyDescent="0.2">
      <c r="A412" s="6"/>
      <c r="C412" s="58" t="s">
        <v>134</v>
      </c>
      <c r="D412" s="11">
        <f t="shared" si="12"/>
        <v>6008371</v>
      </c>
    </row>
    <row r="413" spans="1:4" ht="14.25" x14ac:dyDescent="0.2">
      <c r="A413" s="6"/>
      <c r="C413" s="64" t="s">
        <v>138</v>
      </c>
      <c r="D413" s="11">
        <f t="shared" si="12"/>
        <v>4649068</v>
      </c>
    </row>
    <row r="414" spans="1:4" x14ac:dyDescent="0.2">
      <c r="C414" s="10" t="s">
        <v>103</v>
      </c>
      <c r="D414" s="11">
        <f>D437</f>
        <v>1475000</v>
      </c>
    </row>
    <row r="415" spans="1:4" ht="15" x14ac:dyDescent="0.25">
      <c r="A415" s="19"/>
      <c r="B415" s="12"/>
      <c r="C415" s="12" t="s">
        <v>102</v>
      </c>
      <c r="D415" s="14">
        <f>D445+D428</f>
        <v>10548547</v>
      </c>
    </row>
    <row r="416" spans="1:4" s="60" customFormat="1" ht="11.25" x14ac:dyDescent="0.2">
      <c r="D416" s="61"/>
    </row>
    <row r="417" spans="1:4" ht="15.75" x14ac:dyDescent="0.25">
      <c r="A417" s="4" t="s">
        <v>31</v>
      </c>
      <c r="B417" s="3"/>
      <c r="C417" s="4" t="s">
        <v>325</v>
      </c>
      <c r="D417" s="5"/>
    </row>
    <row r="418" spans="1:4" ht="15.75" x14ac:dyDescent="0.25">
      <c r="A418" s="4"/>
      <c r="B418" s="3"/>
      <c r="C418" s="4" t="s">
        <v>326</v>
      </c>
      <c r="D418" s="5"/>
    </row>
    <row r="419" spans="1:4" s="17" customFormat="1" ht="11.25" x14ac:dyDescent="0.2">
      <c r="B419" s="16"/>
      <c r="D419" s="18"/>
    </row>
    <row r="420" spans="1:4" ht="14.25" x14ac:dyDescent="0.2">
      <c r="A420" s="6"/>
      <c r="B420" s="6"/>
      <c r="C420" s="6" t="s">
        <v>71</v>
      </c>
      <c r="D420" s="8">
        <f>SUM(D421:D422)</f>
        <v>17527957</v>
      </c>
    </row>
    <row r="421" spans="1:4" ht="14.25" x14ac:dyDescent="0.2">
      <c r="A421" s="6"/>
      <c r="C421" s="10" t="s">
        <v>137</v>
      </c>
      <c r="D421" s="11">
        <v>12342751</v>
      </c>
    </row>
    <row r="422" spans="1:4" ht="14.25" x14ac:dyDescent="0.2">
      <c r="A422" s="6"/>
      <c r="C422" s="10" t="s">
        <v>135</v>
      </c>
      <c r="D422" s="11">
        <v>5185206</v>
      </c>
    </row>
    <row r="423" spans="1:4" ht="14.25" x14ac:dyDescent="0.2">
      <c r="A423" s="6"/>
      <c r="B423" s="6"/>
      <c r="C423" s="6" t="s">
        <v>3</v>
      </c>
      <c r="D423" s="8">
        <f>D424+D428</f>
        <v>17527957</v>
      </c>
    </row>
    <row r="424" spans="1:4" ht="15" x14ac:dyDescent="0.25">
      <c r="A424" s="19"/>
      <c r="B424" s="12"/>
      <c r="C424" s="12" t="s">
        <v>2</v>
      </c>
      <c r="D424" s="14">
        <f>D425</f>
        <v>15148701</v>
      </c>
    </row>
    <row r="425" spans="1:4" ht="14.25" x14ac:dyDescent="0.2">
      <c r="A425" s="6"/>
      <c r="C425" s="10" t="s">
        <v>6</v>
      </c>
      <c r="D425" s="11">
        <v>15148701</v>
      </c>
    </row>
    <row r="426" spans="1:4" ht="14.25" x14ac:dyDescent="0.2">
      <c r="A426" s="6"/>
      <c r="C426" s="58" t="s">
        <v>134</v>
      </c>
      <c r="D426" s="11">
        <v>6008371</v>
      </c>
    </row>
    <row r="427" spans="1:4" ht="14.25" x14ac:dyDescent="0.2">
      <c r="A427" s="6"/>
      <c r="C427" s="64" t="s">
        <v>138</v>
      </c>
      <c r="D427" s="11">
        <v>4649068</v>
      </c>
    </row>
    <row r="428" spans="1:4" ht="15" x14ac:dyDescent="0.25">
      <c r="A428" s="19"/>
      <c r="B428" s="12"/>
      <c r="C428" s="12" t="s">
        <v>102</v>
      </c>
      <c r="D428" s="14">
        <v>2379256</v>
      </c>
    </row>
    <row r="429" spans="1:4" s="60" customFormat="1" ht="11.25" x14ac:dyDescent="0.2">
      <c r="D429" s="61"/>
    </row>
    <row r="430" spans="1:4" ht="15.75" x14ac:dyDescent="0.25">
      <c r="A430" s="4" t="s">
        <v>245</v>
      </c>
      <c r="B430" s="3"/>
      <c r="C430" s="4" t="s">
        <v>327</v>
      </c>
      <c r="D430" s="39"/>
    </row>
    <row r="431" spans="1:4" ht="15.75" x14ac:dyDescent="0.25">
      <c r="A431" s="4"/>
      <c r="B431" s="3"/>
      <c r="C431" s="4" t="s">
        <v>328</v>
      </c>
      <c r="D431" s="39"/>
    </row>
    <row r="432" spans="1:4" s="17" customFormat="1" ht="11.25" x14ac:dyDescent="0.2">
      <c r="A432" s="60"/>
      <c r="B432" s="16"/>
      <c r="D432" s="18"/>
    </row>
    <row r="433" spans="1:4" ht="15" x14ac:dyDescent="0.25">
      <c r="A433" s="6"/>
      <c r="B433" s="19"/>
      <c r="C433" s="6" t="s">
        <v>71</v>
      </c>
      <c r="D433" s="8">
        <f>SUM(D434:D434)</f>
        <v>1475000</v>
      </c>
    </row>
    <row r="434" spans="1:4" x14ac:dyDescent="0.2">
      <c r="A434" s="84"/>
      <c r="C434" s="10" t="s">
        <v>137</v>
      </c>
      <c r="D434" s="11">
        <v>1475000</v>
      </c>
    </row>
    <row r="435" spans="1:4" ht="15" x14ac:dyDescent="0.25">
      <c r="A435" s="6"/>
      <c r="B435" s="19"/>
      <c r="C435" s="6" t="s">
        <v>3</v>
      </c>
      <c r="D435" s="8">
        <f t="shared" ref="D435:D436" si="13">D436</f>
        <v>1475000</v>
      </c>
    </row>
    <row r="436" spans="1:4" ht="15" x14ac:dyDescent="0.25">
      <c r="A436" s="19"/>
      <c r="B436" s="12"/>
      <c r="C436" s="12" t="s">
        <v>2</v>
      </c>
      <c r="D436" s="14">
        <f t="shared" si="13"/>
        <v>1475000</v>
      </c>
    </row>
    <row r="437" spans="1:4" x14ac:dyDescent="0.2">
      <c r="C437" s="10" t="s">
        <v>103</v>
      </c>
      <c r="D437" s="11">
        <v>1475000</v>
      </c>
    </row>
    <row r="438" spans="1:4" s="60" customFormat="1" ht="11.25" x14ac:dyDescent="0.2">
      <c r="D438" s="61"/>
    </row>
    <row r="439" spans="1:4" ht="15.75" x14ac:dyDescent="0.25">
      <c r="A439" s="4" t="s">
        <v>136</v>
      </c>
      <c r="B439" s="3" t="s">
        <v>109</v>
      </c>
      <c r="C439" s="4" t="s">
        <v>329</v>
      </c>
      <c r="D439" s="39"/>
    </row>
    <row r="440" spans="1:4" ht="15.75" x14ac:dyDescent="0.25">
      <c r="A440" s="4"/>
      <c r="B440" s="3"/>
      <c r="C440" s="4" t="s">
        <v>330</v>
      </c>
      <c r="D440" s="39"/>
    </row>
    <row r="441" spans="1:4" s="17" customFormat="1" ht="11.25" x14ac:dyDescent="0.2">
      <c r="A441" s="60"/>
      <c r="B441" s="16"/>
      <c r="D441" s="18"/>
    </row>
    <row r="442" spans="1:4" ht="15" x14ac:dyDescent="0.25">
      <c r="A442" s="6"/>
      <c r="B442" s="19"/>
      <c r="C442" s="6" t="s">
        <v>71</v>
      </c>
      <c r="D442" s="8">
        <f>SUM(D443:D443)</f>
        <v>8169291</v>
      </c>
    </row>
    <row r="443" spans="1:4" x14ac:dyDescent="0.2">
      <c r="A443" s="84"/>
      <c r="C443" s="10" t="s">
        <v>137</v>
      </c>
      <c r="D443" s="11">
        <v>8169291</v>
      </c>
    </row>
    <row r="444" spans="1:4" ht="15" x14ac:dyDescent="0.25">
      <c r="A444" s="6"/>
      <c r="B444" s="19"/>
      <c r="C444" s="6" t="s">
        <v>3</v>
      </c>
      <c r="D444" s="8">
        <f>D445</f>
        <v>8169291</v>
      </c>
    </row>
    <row r="445" spans="1:4" ht="15" x14ac:dyDescent="0.25">
      <c r="A445" s="19"/>
      <c r="B445" s="12"/>
      <c r="C445" s="19" t="s">
        <v>102</v>
      </c>
      <c r="D445" s="43">
        <v>8169291</v>
      </c>
    </row>
    <row r="446" spans="1:4" s="60" customFormat="1" ht="11.25" x14ac:dyDescent="0.2">
      <c r="D446" s="61"/>
    </row>
    <row r="447" spans="1:4" s="60" customFormat="1" ht="11.25" x14ac:dyDescent="0.2">
      <c r="D447" s="61"/>
    </row>
    <row r="448" spans="1:4" ht="18.75" x14ac:dyDescent="0.3">
      <c r="A448" s="21"/>
      <c r="B448" s="21"/>
      <c r="C448" s="21" t="s">
        <v>8</v>
      </c>
      <c r="D448" s="62"/>
    </row>
    <row r="449" spans="1:4" s="60" customFormat="1" ht="11.25" x14ac:dyDescent="0.2">
      <c r="D449" s="61"/>
    </row>
    <row r="450" spans="1:4" ht="15.75" x14ac:dyDescent="0.25">
      <c r="A450" s="4"/>
      <c r="B450" s="4"/>
      <c r="C450" s="4" t="s">
        <v>71</v>
      </c>
      <c r="D450" s="5">
        <f>SUM(D451:D452)</f>
        <v>31321564</v>
      </c>
    </row>
    <row r="451" spans="1:4" ht="14.25" x14ac:dyDescent="0.2">
      <c r="A451" s="6"/>
      <c r="C451" s="10" t="s">
        <v>137</v>
      </c>
      <c r="D451" s="11">
        <f>D463+D482+D500+D513+D474+D522+D491</f>
        <v>29710876</v>
      </c>
    </row>
    <row r="452" spans="1:4" ht="14.25" x14ac:dyDescent="0.2">
      <c r="A452" s="6"/>
      <c r="C452" s="10" t="s">
        <v>135</v>
      </c>
      <c r="D452" s="11">
        <f>D464+D483</f>
        <v>1610688</v>
      </c>
    </row>
    <row r="453" spans="1:4" ht="15.75" x14ac:dyDescent="0.25">
      <c r="A453" s="4"/>
      <c r="B453" s="4"/>
      <c r="C453" s="4" t="s">
        <v>3</v>
      </c>
      <c r="D453" s="5">
        <f>D454+D458</f>
        <v>31321564</v>
      </c>
    </row>
    <row r="454" spans="1:4" ht="15" x14ac:dyDescent="0.25">
      <c r="A454" s="19"/>
      <c r="B454" s="12"/>
      <c r="C454" s="12" t="s">
        <v>2</v>
      </c>
      <c r="D454" s="14">
        <f>D455</f>
        <v>31021564</v>
      </c>
    </row>
    <row r="455" spans="1:4" ht="14.25" x14ac:dyDescent="0.2">
      <c r="A455" s="6"/>
      <c r="C455" s="10" t="s">
        <v>6</v>
      </c>
      <c r="D455" s="11">
        <f>D467+D477+D486+D503+D516+D525+D494</f>
        <v>31021564</v>
      </c>
    </row>
    <row r="456" spans="1:4" ht="14.25" x14ac:dyDescent="0.2">
      <c r="A456" s="6"/>
      <c r="C456" s="58" t="s">
        <v>134</v>
      </c>
      <c r="D456" s="11">
        <f t="shared" ref="D456:D457" si="14">D468</f>
        <v>2904321</v>
      </c>
    </row>
    <row r="457" spans="1:4" ht="14.25" x14ac:dyDescent="0.2">
      <c r="A457" s="6"/>
      <c r="C457" s="64" t="s">
        <v>138</v>
      </c>
      <c r="D457" s="11">
        <f t="shared" si="14"/>
        <v>2271256</v>
      </c>
    </row>
    <row r="458" spans="1:4" ht="15" x14ac:dyDescent="0.25">
      <c r="A458" s="6"/>
      <c r="C458" s="19" t="s">
        <v>102</v>
      </c>
      <c r="D458" s="43">
        <f>D495</f>
        <v>300000</v>
      </c>
    </row>
    <row r="459" spans="1:4" s="60" customFormat="1" ht="11.25" x14ac:dyDescent="0.2">
      <c r="D459" s="61"/>
    </row>
    <row r="460" spans="1:4" ht="15.75" x14ac:dyDescent="0.25">
      <c r="A460" s="4" t="s">
        <v>143</v>
      </c>
      <c r="B460" s="3" t="s">
        <v>123</v>
      </c>
      <c r="C460" s="4" t="s">
        <v>10</v>
      </c>
      <c r="D460" s="39"/>
    </row>
    <row r="461" spans="1:4" s="60" customFormat="1" ht="11.25" x14ac:dyDescent="0.2">
      <c r="B461" s="83"/>
      <c r="D461" s="61"/>
    </row>
    <row r="462" spans="1:4" ht="14.25" x14ac:dyDescent="0.2">
      <c r="A462" s="6"/>
      <c r="B462" s="7"/>
      <c r="C462" s="6" t="s">
        <v>71</v>
      </c>
      <c r="D462" s="8">
        <f>SUM(D463:D464)</f>
        <v>3484538</v>
      </c>
    </row>
    <row r="463" spans="1:4" ht="14.25" x14ac:dyDescent="0.2">
      <c r="A463" s="6"/>
      <c r="B463" s="85"/>
      <c r="C463" s="10" t="s">
        <v>137</v>
      </c>
      <c r="D463" s="11">
        <v>2915392</v>
      </c>
    </row>
    <row r="464" spans="1:4" ht="14.25" x14ac:dyDescent="0.2">
      <c r="A464" s="6"/>
      <c r="B464" s="85"/>
      <c r="C464" s="10" t="s">
        <v>135</v>
      </c>
      <c r="D464" s="11">
        <v>569146</v>
      </c>
    </row>
    <row r="465" spans="1:4" ht="14.25" x14ac:dyDescent="0.2">
      <c r="A465" s="6"/>
      <c r="B465" s="7"/>
      <c r="C465" s="6" t="s">
        <v>3</v>
      </c>
      <c r="D465" s="8">
        <f>D466</f>
        <v>3484538</v>
      </c>
    </row>
    <row r="466" spans="1:4" ht="15" x14ac:dyDescent="0.25">
      <c r="A466" s="19"/>
      <c r="B466" s="13"/>
      <c r="C466" s="12" t="s">
        <v>2</v>
      </c>
      <c r="D466" s="14">
        <f>D467</f>
        <v>3484538</v>
      </c>
    </row>
    <row r="467" spans="1:4" ht="14.25" x14ac:dyDescent="0.2">
      <c r="A467" s="6"/>
      <c r="B467" s="85"/>
      <c r="C467" s="10" t="s">
        <v>6</v>
      </c>
      <c r="D467" s="11">
        <v>3484538</v>
      </c>
    </row>
    <row r="468" spans="1:4" ht="14.25" x14ac:dyDescent="0.2">
      <c r="A468" s="6"/>
      <c r="B468" s="85"/>
      <c r="C468" s="58" t="s">
        <v>134</v>
      </c>
      <c r="D468" s="11">
        <v>2904321</v>
      </c>
    </row>
    <row r="469" spans="1:4" ht="14.25" x14ac:dyDescent="0.2">
      <c r="A469" s="6"/>
      <c r="B469" s="85"/>
      <c r="C469" s="64" t="s">
        <v>138</v>
      </c>
      <c r="D469" s="11">
        <v>2271256</v>
      </c>
    </row>
    <row r="470" spans="1:4" s="60" customFormat="1" ht="11.25" x14ac:dyDescent="0.2">
      <c r="B470" s="83"/>
      <c r="D470" s="61"/>
    </row>
    <row r="471" spans="1:4" ht="15.75" x14ac:dyDescent="0.25">
      <c r="A471" s="4" t="s">
        <v>91</v>
      </c>
      <c r="B471" s="3" t="s">
        <v>123</v>
      </c>
      <c r="C471" s="4" t="s">
        <v>182</v>
      </c>
      <c r="D471" s="5"/>
    </row>
    <row r="472" spans="1:4" s="60" customFormat="1" ht="11.25" x14ac:dyDescent="0.2">
      <c r="B472" s="83"/>
      <c r="D472" s="61"/>
    </row>
    <row r="473" spans="1:4" ht="14.25" x14ac:dyDescent="0.2">
      <c r="A473" s="6"/>
      <c r="B473" s="70"/>
      <c r="C473" s="6" t="s">
        <v>71</v>
      </c>
      <c r="D473" s="8">
        <f>SUM(D474:D474)</f>
        <v>150000</v>
      </c>
    </row>
    <row r="474" spans="1:4" ht="14.25" x14ac:dyDescent="0.2">
      <c r="A474" s="6"/>
      <c r="B474" s="65"/>
      <c r="C474" s="10" t="s">
        <v>137</v>
      </c>
      <c r="D474" s="11">
        <v>150000</v>
      </c>
    </row>
    <row r="475" spans="1:4" ht="14.25" x14ac:dyDescent="0.2">
      <c r="A475" s="6"/>
      <c r="B475" s="70"/>
      <c r="C475" s="6" t="s">
        <v>3</v>
      </c>
      <c r="D475" s="8">
        <f t="shared" ref="D475:D476" si="15">D476</f>
        <v>150000</v>
      </c>
    </row>
    <row r="476" spans="1:4" ht="15" x14ac:dyDescent="0.25">
      <c r="A476" s="19"/>
      <c r="B476" s="33"/>
      <c r="C476" s="12" t="s">
        <v>2</v>
      </c>
      <c r="D476" s="14">
        <f t="shared" si="15"/>
        <v>150000</v>
      </c>
    </row>
    <row r="477" spans="1:4" ht="14.25" x14ac:dyDescent="0.2">
      <c r="A477" s="6"/>
      <c r="B477" s="65"/>
      <c r="C477" s="10" t="s">
        <v>1</v>
      </c>
      <c r="D477" s="11">
        <v>150000</v>
      </c>
    </row>
    <row r="478" spans="1:4" s="60" customFormat="1" ht="11.25" x14ac:dyDescent="0.2">
      <c r="B478" s="83"/>
      <c r="D478" s="61"/>
    </row>
    <row r="479" spans="1:4" ht="15.75" x14ac:dyDescent="0.25">
      <c r="A479" s="4" t="s">
        <v>32</v>
      </c>
      <c r="B479" s="3" t="s">
        <v>123</v>
      </c>
      <c r="C479" s="4" t="s">
        <v>274</v>
      </c>
      <c r="D479" s="5"/>
    </row>
    <row r="480" spans="1:4" s="60" customFormat="1" ht="11.25" x14ac:dyDescent="0.2">
      <c r="B480" s="83"/>
      <c r="D480" s="61"/>
    </row>
    <row r="481" spans="1:4" ht="14.25" x14ac:dyDescent="0.2">
      <c r="A481" s="6"/>
      <c r="B481" s="70"/>
      <c r="C481" s="6" t="s">
        <v>71</v>
      </c>
      <c r="D481" s="8">
        <f>D482+D483</f>
        <v>23966050</v>
      </c>
    </row>
    <row r="482" spans="1:4" ht="14.25" x14ac:dyDescent="0.2">
      <c r="A482" s="6"/>
      <c r="B482" s="65"/>
      <c r="C482" s="10" t="s">
        <v>137</v>
      </c>
      <c r="D482" s="11">
        <v>22924508</v>
      </c>
    </row>
    <row r="483" spans="1:4" ht="14.25" x14ac:dyDescent="0.2">
      <c r="A483" s="6"/>
      <c r="B483" s="65"/>
      <c r="C483" s="10" t="s">
        <v>135</v>
      </c>
      <c r="D483" s="11">
        <v>1041542</v>
      </c>
    </row>
    <row r="484" spans="1:4" ht="14.25" x14ac:dyDescent="0.2">
      <c r="A484" s="6"/>
      <c r="B484" s="70"/>
      <c r="C484" s="6" t="s">
        <v>3</v>
      </c>
      <c r="D484" s="8">
        <f t="shared" ref="D484:D485" si="16">D485</f>
        <v>23966050</v>
      </c>
    </row>
    <row r="485" spans="1:4" ht="15" x14ac:dyDescent="0.25">
      <c r="A485" s="19"/>
      <c r="B485" s="33"/>
      <c r="C485" s="12" t="s">
        <v>2</v>
      </c>
      <c r="D485" s="14">
        <f t="shared" si="16"/>
        <v>23966050</v>
      </c>
    </row>
    <row r="486" spans="1:4" ht="14.25" x14ac:dyDescent="0.2">
      <c r="A486" s="6"/>
      <c r="B486" s="65"/>
      <c r="C486" s="10" t="s">
        <v>1</v>
      </c>
      <c r="D486" s="11">
        <v>23966050</v>
      </c>
    </row>
    <row r="487" spans="1:4" s="60" customFormat="1" ht="11.25" x14ac:dyDescent="0.2">
      <c r="B487" s="86"/>
      <c r="D487" s="61"/>
    </row>
    <row r="488" spans="1:4" ht="15.75" x14ac:dyDescent="0.25">
      <c r="A488" s="4" t="s">
        <v>235</v>
      </c>
      <c r="B488" s="3" t="s">
        <v>123</v>
      </c>
      <c r="C488" s="4" t="s">
        <v>275</v>
      </c>
      <c r="D488" s="5"/>
    </row>
    <row r="489" spans="1:4" s="60" customFormat="1" ht="11.25" x14ac:dyDescent="0.2">
      <c r="B489" s="83"/>
      <c r="D489" s="61"/>
    </row>
    <row r="490" spans="1:4" ht="14.25" x14ac:dyDescent="0.2">
      <c r="A490" s="6"/>
      <c r="B490" s="70"/>
      <c r="C490" s="6" t="s">
        <v>71</v>
      </c>
      <c r="D490" s="8">
        <f>D491</f>
        <v>335943</v>
      </c>
    </row>
    <row r="491" spans="1:4" ht="14.25" x14ac:dyDescent="0.2">
      <c r="A491" s="6"/>
      <c r="B491" s="65"/>
      <c r="C491" s="10" t="s">
        <v>137</v>
      </c>
      <c r="D491" s="11">
        <v>335943</v>
      </c>
    </row>
    <row r="492" spans="1:4" ht="14.25" x14ac:dyDescent="0.2">
      <c r="A492" s="6"/>
      <c r="B492" s="70"/>
      <c r="C492" s="6" t="s">
        <v>3</v>
      </c>
      <c r="D492" s="8">
        <f>D495+D493</f>
        <v>335943</v>
      </c>
    </row>
    <row r="493" spans="1:4" ht="15" x14ac:dyDescent="0.25">
      <c r="A493" s="19"/>
      <c r="B493" s="33"/>
      <c r="C493" s="12" t="s">
        <v>2</v>
      </c>
      <c r="D493" s="14">
        <f>D494</f>
        <v>35943</v>
      </c>
    </row>
    <row r="494" spans="1:4" ht="14.25" x14ac:dyDescent="0.2">
      <c r="A494" s="6"/>
      <c r="B494" s="65"/>
      <c r="C494" s="10" t="s">
        <v>1</v>
      </c>
      <c r="D494" s="11">
        <v>35943</v>
      </c>
    </row>
    <row r="495" spans="1:4" ht="15" x14ac:dyDescent="0.25">
      <c r="A495" s="6"/>
      <c r="B495" s="85"/>
      <c r="C495" s="19" t="s">
        <v>102</v>
      </c>
      <c r="D495" s="43">
        <v>300000</v>
      </c>
    </row>
    <row r="496" spans="1:4" s="60" customFormat="1" ht="11.25" x14ac:dyDescent="0.2">
      <c r="B496" s="86"/>
      <c r="D496" s="61"/>
    </row>
    <row r="497" spans="1:4" ht="15.75" x14ac:dyDescent="0.25">
      <c r="A497" s="4" t="s">
        <v>33</v>
      </c>
      <c r="B497" s="3" t="s">
        <v>123</v>
      </c>
      <c r="C497" s="4" t="s">
        <v>276</v>
      </c>
      <c r="D497" s="5"/>
    </row>
    <row r="498" spans="1:4" s="60" customFormat="1" ht="11.25" x14ac:dyDescent="0.2">
      <c r="B498" s="83"/>
      <c r="D498" s="61"/>
    </row>
    <row r="499" spans="1:4" ht="14.25" x14ac:dyDescent="0.2">
      <c r="A499" s="6"/>
      <c r="B499" s="70"/>
      <c r="C499" s="6" t="s">
        <v>71</v>
      </c>
      <c r="D499" s="8">
        <f>D500</f>
        <v>831377</v>
      </c>
    </row>
    <row r="500" spans="1:4" ht="14.25" x14ac:dyDescent="0.2">
      <c r="A500" s="6"/>
      <c r="B500" s="65"/>
      <c r="C500" s="10" t="s">
        <v>137</v>
      </c>
      <c r="D500" s="11">
        <v>831377</v>
      </c>
    </row>
    <row r="501" spans="1:4" ht="14.25" x14ac:dyDescent="0.2">
      <c r="A501" s="6"/>
      <c r="B501" s="70"/>
      <c r="C501" s="6" t="s">
        <v>3</v>
      </c>
      <c r="D501" s="8">
        <f t="shared" ref="D501:D502" si="17">D502</f>
        <v>831377</v>
      </c>
    </row>
    <row r="502" spans="1:4" ht="15" x14ac:dyDescent="0.25">
      <c r="A502" s="19"/>
      <c r="B502" s="33"/>
      <c r="C502" s="12" t="s">
        <v>2</v>
      </c>
      <c r="D502" s="14">
        <f t="shared" si="17"/>
        <v>831377</v>
      </c>
    </row>
    <row r="503" spans="1:4" ht="14.25" x14ac:dyDescent="0.2">
      <c r="A503" s="6"/>
      <c r="B503" s="65"/>
      <c r="C503" s="10" t="s">
        <v>1</v>
      </c>
      <c r="D503" s="11">
        <v>831377</v>
      </c>
    </row>
    <row r="504" spans="1:4" s="60" customFormat="1" ht="11.25" x14ac:dyDescent="0.2">
      <c r="B504" s="86"/>
      <c r="D504" s="61"/>
    </row>
    <row r="505" spans="1:4" s="60" customFormat="1" ht="11.25" x14ac:dyDescent="0.2">
      <c r="B505" s="86"/>
      <c r="D505" s="61"/>
    </row>
    <row r="506" spans="1:4" s="60" customFormat="1" ht="11.25" x14ac:dyDescent="0.2">
      <c r="B506" s="86"/>
      <c r="D506" s="61"/>
    </row>
    <row r="507" spans="1:4" s="60" customFormat="1" ht="11.25" x14ac:dyDescent="0.2">
      <c r="B507" s="86"/>
      <c r="D507" s="61"/>
    </row>
    <row r="508" spans="1:4" s="60" customFormat="1" ht="11.25" x14ac:dyDescent="0.2">
      <c r="B508" s="86"/>
      <c r="D508" s="61"/>
    </row>
    <row r="509" spans="1:4" s="60" customFormat="1" ht="11.25" x14ac:dyDescent="0.2">
      <c r="B509" s="86"/>
      <c r="D509" s="61"/>
    </row>
    <row r="510" spans="1:4" ht="15.75" x14ac:dyDescent="0.25">
      <c r="A510" s="4" t="s">
        <v>66</v>
      </c>
      <c r="B510" s="3" t="s">
        <v>123</v>
      </c>
      <c r="C510" s="4" t="s">
        <v>277</v>
      </c>
      <c r="D510" s="5"/>
    </row>
    <row r="511" spans="1:4" s="60" customFormat="1" ht="11.25" x14ac:dyDescent="0.2">
      <c r="B511" s="83"/>
      <c r="D511" s="61"/>
    </row>
    <row r="512" spans="1:4" ht="14.25" x14ac:dyDescent="0.2">
      <c r="A512" s="6"/>
      <c r="B512" s="70"/>
      <c r="C512" s="6" t="s">
        <v>71</v>
      </c>
      <c r="D512" s="8">
        <f>SUM(D513:D513)</f>
        <v>1319313</v>
      </c>
    </row>
    <row r="513" spans="1:4" ht="14.25" x14ac:dyDescent="0.2">
      <c r="A513" s="6"/>
      <c r="B513" s="65"/>
      <c r="C513" s="10" t="s">
        <v>137</v>
      </c>
      <c r="D513" s="11">
        <v>1319313</v>
      </c>
    </row>
    <row r="514" spans="1:4" ht="14.25" x14ac:dyDescent="0.2">
      <c r="A514" s="6"/>
      <c r="B514" s="70"/>
      <c r="C514" s="6" t="s">
        <v>3</v>
      </c>
      <c r="D514" s="8">
        <f t="shared" ref="D514:D515" si="18">D515</f>
        <v>1319313</v>
      </c>
    </row>
    <row r="515" spans="1:4" ht="15" x14ac:dyDescent="0.25">
      <c r="A515" s="19"/>
      <c r="B515" s="33"/>
      <c r="C515" s="12" t="s">
        <v>2</v>
      </c>
      <c r="D515" s="14">
        <f t="shared" si="18"/>
        <v>1319313</v>
      </c>
    </row>
    <row r="516" spans="1:4" ht="14.25" x14ac:dyDescent="0.2">
      <c r="A516" s="6"/>
      <c r="B516" s="65"/>
      <c r="C516" s="10" t="s">
        <v>1</v>
      </c>
      <c r="D516" s="11">
        <v>1319313</v>
      </c>
    </row>
    <row r="517" spans="1:4" s="60" customFormat="1" ht="11.25" x14ac:dyDescent="0.2">
      <c r="B517" s="86"/>
      <c r="D517" s="61"/>
    </row>
    <row r="518" spans="1:4" ht="15.75" x14ac:dyDescent="0.25">
      <c r="A518" s="4" t="s">
        <v>156</v>
      </c>
      <c r="B518" s="3" t="s">
        <v>123</v>
      </c>
      <c r="C518" s="4" t="s">
        <v>331</v>
      </c>
      <c r="D518" s="5"/>
    </row>
    <row r="519" spans="1:4" ht="15.75" x14ac:dyDescent="0.25">
      <c r="A519" s="4"/>
      <c r="B519" s="3"/>
      <c r="C519" s="4" t="s">
        <v>332</v>
      </c>
      <c r="D519" s="5"/>
    </row>
    <row r="520" spans="1:4" s="60" customFormat="1" ht="11.25" x14ac:dyDescent="0.2">
      <c r="B520" s="83"/>
      <c r="D520" s="61"/>
    </row>
    <row r="521" spans="1:4" ht="14.25" x14ac:dyDescent="0.2">
      <c r="A521" s="6"/>
      <c r="B521" s="70"/>
      <c r="C521" s="6" t="s">
        <v>71</v>
      </c>
      <c r="D521" s="8">
        <f>SUM(D522:D522)</f>
        <v>1234343</v>
      </c>
    </row>
    <row r="522" spans="1:4" ht="14.25" x14ac:dyDescent="0.2">
      <c r="A522" s="6"/>
      <c r="B522" s="65"/>
      <c r="C522" s="10" t="s">
        <v>137</v>
      </c>
      <c r="D522" s="11">
        <v>1234343</v>
      </c>
    </row>
    <row r="523" spans="1:4" ht="14.25" x14ac:dyDescent="0.2">
      <c r="A523" s="6"/>
      <c r="B523" s="70"/>
      <c r="C523" s="6" t="s">
        <v>3</v>
      </c>
      <c r="D523" s="8">
        <f t="shared" ref="D523:D524" si="19">D524</f>
        <v>1234343</v>
      </c>
    </row>
    <row r="524" spans="1:4" ht="15" x14ac:dyDescent="0.25">
      <c r="A524" s="19"/>
      <c r="B524" s="33"/>
      <c r="C524" s="12" t="s">
        <v>2</v>
      </c>
      <c r="D524" s="14">
        <f t="shared" si="19"/>
        <v>1234343</v>
      </c>
    </row>
    <row r="525" spans="1:4" ht="14.25" x14ac:dyDescent="0.2">
      <c r="A525" s="6"/>
      <c r="B525" s="65"/>
      <c r="C525" s="10" t="s">
        <v>1</v>
      </c>
      <c r="D525" s="11">
        <v>1234343</v>
      </c>
    </row>
    <row r="526" spans="1:4" s="60" customFormat="1" ht="11.25" x14ac:dyDescent="0.2">
      <c r="B526" s="86"/>
      <c r="D526" s="61"/>
    </row>
    <row r="527" spans="1:4" s="60" customFormat="1" ht="11.25" x14ac:dyDescent="0.2">
      <c r="B527" s="86"/>
      <c r="D527" s="61"/>
    </row>
    <row r="528" spans="1:4" ht="18.75" x14ac:dyDescent="0.3">
      <c r="A528" s="21"/>
      <c r="B528" s="21"/>
      <c r="C528" s="21" t="s">
        <v>155</v>
      </c>
      <c r="D528" s="62"/>
    </row>
    <row r="529" spans="1:6" s="60" customFormat="1" ht="11.25" x14ac:dyDescent="0.2">
      <c r="D529" s="61"/>
    </row>
    <row r="530" spans="1:6" ht="15.75" x14ac:dyDescent="0.25">
      <c r="A530" s="4"/>
      <c r="B530" s="3"/>
      <c r="C530" s="4" t="s">
        <v>71</v>
      </c>
      <c r="D530" s="5">
        <f>D531+D533+D532</f>
        <v>18702547</v>
      </c>
      <c r="F530" s="11"/>
    </row>
    <row r="531" spans="1:6" ht="14.25" x14ac:dyDescent="0.2">
      <c r="A531" s="6"/>
      <c r="B531" s="9"/>
      <c r="C531" s="10" t="s">
        <v>137</v>
      </c>
      <c r="D531" s="11">
        <f>D547+D591+D629+D600+D637+D674+D561+D582+D684+D693+D619+D610+D574+D665</f>
        <v>15578797</v>
      </c>
    </row>
    <row r="532" spans="1:6" ht="14.25" x14ac:dyDescent="0.2">
      <c r="A532" s="6"/>
      <c r="B532" s="9"/>
      <c r="C532" s="80" t="s">
        <v>213</v>
      </c>
      <c r="D532" s="52">
        <f>D694+D611</f>
        <v>419732</v>
      </c>
    </row>
    <row r="533" spans="1:6" ht="14.25" x14ac:dyDescent="0.2">
      <c r="A533" s="6"/>
      <c r="B533" s="9"/>
      <c r="C533" s="10" t="s">
        <v>135</v>
      </c>
      <c r="D533" s="11">
        <f>D562+D638+D620+D654+D548+D601+D583</f>
        <v>2704018</v>
      </c>
    </row>
    <row r="534" spans="1:6" ht="15.75" x14ac:dyDescent="0.25">
      <c r="A534" s="4"/>
      <c r="B534" s="3"/>
      <c r="C534" s="4" t="s">
        <v>3</v>
      </c>
      <c r="D534" s="5">
        <f>D535+D541</f>
        <v>18702547</v>
      </c>
    </row>
    <row r="535" spans="1:6" ht="15" x14ac:dyDescent="0.25">
      <c r="A535" s="19"/>
      <c r="B535" s="13"/>
      <c r="C535" s="12" t="s">
        <v>2</v>
      </c>
      <c r="D535" s="14">
        <f>D536+D540+D539</f>
        <v>16804509</v>
      </c>
    </row>
    <row r="536" spans="1:6" ht="14.25" x14ac:dyDescent="0.2">
      <c r="A536" s="6"/>
      <c r="B536" s="9"/>
      <c r="C536" s="10" t="s">
        <v>6</v>
      </c>
      <c r="D536" s="11">
        <f>D551+D565+D594+D632+D604+D641+D623+D657+D677+D586+D687+D697</f>
        <v>13146226</v>
      </c>
    </row>
    <row r="537" spans="1:6" ht="14.25" x14ac:dyDescent="0.2">
      <c r="A537" s="6"/>
      <c r="B537" s="9"/>
      <c r="C537" s="58" t="s">
        <v>134</v>
      </c>
      <c r="D537" s="11">
        <f>D552+D566+D658+D642</f>
        <v>4868118</v>
      </c>
    </row>
    <row r="538" spans="1:6" ht="14.25" x14ac:dyDescent="0.2">
      <c r="A538" s="6"/>
      <c r="B538" s="9"/>
      <c r="C538" s="64" t="s">
        <v>138</v>
      </c>
      <c r="D538" s="11">
        <f>D553+D567+D659+D643</f>
        <v>3773490</v>
      </c>
    </row>
    <row r="539" spans="1:6" ht="14.25" x14ac:dyDescent="0.2">
      <c r="A539" s="6"/>
      <c r="B539" s="9"/>
      <c r="C539" s="10" t="s">
        <v>103</v>
      </c>
      <c r="D539" s="11">
        <f>D577+D668+D554</f>
        <v>2856783</v>
      </c>
    </row>
    <row r="540" spans="1:6" x14ac:dyDescent="0.2">
      <c r="A540" s="75"/>
      <c r="B540" s="75"/>
      <c r="C540" s="10" t="s">
        <v>106</v>
      </c>
      <c r="D540" s="52">
        <f>D555+D614</f>
        <v>801500</v>
      </c>
    </row>
    <row r="541" spans="1:6" ht="15" x14ac:dyDescent="0.25">
      <c r="A541" s="19"/>
      <c r="B541" s="87"/>
      <c r="C541" s="19" t="s">
        <v>102</v>
      </c>
      <c r="D541" s="43">
        <f>D605+D568+D644+D624+D556</f>
        <v>1898038</v>
      </c>
    </row>
    <row r="542" spans="1:6" s="60" customFormat="1" ht="11.25" x14ac:dyDescent="0.2">
      <c r="B542" s="83"/>
      <c r="D542" s="61"/>
    </row>
    <row r="543" spans="1:6" ht="15.75" x14ac:dyDescent="0.25">
      <c r="A543" s="4" t="s">
        <v>34</v>
      </c>
      <c r="B543" s="3" t="s">
        <v>122</v>
      </c>
      <c r="C543" s="4" t="s">
        <v>333</v>
      </c>
      <c r="D543" s="5"/>
    </row>
    <row r="544" spans="1:6" ht="15.75" x14ac:dyDescent="0.25">
      <c r="A544" s="4"/>
      <c r="B544" s="3"/>
      <c r="C544" s="4" t="s">
        <v>334</v>
      </c>
      <c r="D544" s="5"/>
    </row>
    <row r="545" spans="1:4" s="17" customFormat="1" ht="11.25" x14ac:dyDescent="0.2">
      <c r="A545" s="60"/>
      <c r="B545" s="16"/>
      <c r="D545" s="18"/>
    </row>
    <row r="546" spans="1:4" ht="14.25" x14ac:dyDescent="0.2">
      <c r="A546" s="6"/>
      <c r="B546" s="7"/>
      <c r="C546" s="6" t="s">
        <v>71</v>
      </c>
      <c r="D546" s="8">
        <f>SUM(D547:D548)</f>
        <v>4351493</v>
      </c>
    </row>
    <row r="547" spans="1:4" ht="14.25" x14ac:dyDescent="0.2">
      <c r="A547" s="6"/>
      <c r="B547" s="9"/>
      <c r="C547" s="10" t="s">
        <v>137</v>
      </c>
      <c r="D547" s="11">
        <v>4342956</v>
      </c>
    </row>
    <row r="548" spans="1:4" ht="14.25" x14ac:dyDescent="0.2">
      <c r="A548" s="6"/>
      <c r="B548" s="9"/>
      <c r="C548" s="10" t="s">
        <v>135</v>
      </c>
      <c r="D548" s="11">
        <v>8537</v>
      </c>
    </row>
    <row r="549" spans="1:4" ht="14.25" x14ac:dyDescent="0.2">
      <c r="A549" s="6"/>
      <c r="B549" s="7"/>
      <c r="C549" s="6" t="s">
        <v>3</v>
      </c>
      <c r="D549" s="8">
        <f>D550+D556</f>
        <v>4351493</v>
      </c>
    </row>
    <row r="550" spans="1:4" ht="15" x14ac:dyDescent="0.25">
      <c r="A550" s="19"/>
      <c r="B550" s="13"/>
      <c r="C550" s="12" t="s">
        <v>2</v>
      </c>
      <c r="D550" s="14">
        <f>D551+D555+D554</f>
        <v>4345493</v>
      </c>
    </row>
    <row r="551" spans="1:4" ht="14.25" x14ac:dyDescent="0.2">
      <c r="A551" s="6"/>
      <c r="B551" s="9"/>
      <c r="C551" s="10" t="s">
        <v>6</v>
      </c>
      <c r="D551" s="11">
        <v>4283993</v>
      </c>
    </row>
    <row r="552" spans="1:4" ht="14.25" x14ac:dyDescent="0.2">
      <c r="A552" s="6"/>
      <c r="B552" s="9"/>
      <c r="C552" s="58" t="s">
        <v>134</v>
      </c>
      <c r="D552" s="11">
        <v>3608478</v>
      </c>
    </row>
    <row r="553" spans="1:4" ht="14.25" x14ac:dyDescent="0.2">
      <c r="A553" s="6"/>
      <c r="B553" s="9"/>
      <c r="C553" s="64" t="s">
        <v>138</v>
      </c>
      <c r="D553" s="11">
        <v>2797401</v>
      </c>
    </row>
    <row r="554" spans="1:4" ht="14.25" x14ac:dyDescent="0.2">
      <c r="A554" s="6"/>
      <c r="B554" s="9"/>
      <c r="C554" s="10" t="s">
        <v>103</v>
      </c>
      <c r="D554" s="11">
        <v>60000</v>
      </c>
    </row>
    <row r="555" spans="1:4" x14ac:dyDescent="0.2">
      <c r="A555" s="75"/>
      <c r="B555" s="75"/>
      <c r="C555" s="10" t="s">
        <v>106</v>
      </c>
      <c r="D555" s="52">
        <v>1500</v>
      </c>
    </row>
    <row r="556" spans="1:4" ht="15" x14ac:dyDescent="0.25">
      <c r="A556" s="6"/>
      <c r="B556" s="9"/>
      <c r="C556" s="19" t="s">
        <v>102</v>
      </c>
      <c r="D556" s="43">
        <v>6000</v>
      </c>
    </row>
    <row r="557" spans="1:4" s="60" customFormat="1" ht="11.25" x14ac:dyDescent="0.2">
      <c r="B557" s="83"/>
      <c r="D557" s="61"/>
    </row>
    <row r="558" spans="1:4" ht="15.75" x14ac:dyDescent="0.25">
      <c r="A558" s="4" t="s">
        <v>35</v>
      </c>
      <c r="B558" s="3" t="s">
        <v>122</v>
      </c>
      <c r="C558" s="4" t="s">
        <v>293</v>
      </c>
      <c r="D558" s="39"/>
    </row>
    <row r="559" spans="1:4" s="17" customFormat="1" ht="11.25" x14ac:dyDescent="0.2">
      <c r="A559" s="60"/>
      <c r="B559" s="16"/>
      <c r="D559" s="18"/>
    </row>
    <row r="560" spans="1:4" ht="14.25" x14ac:dyDescent="0.2">
      <c r="A560" s="6"/>
      <c r="B560" s="7"/>
      <c r="C560" s="6" t="s">
        <v>71</v>
      </c>
      <c r="D560" s="8">
        <f>SUM(D561:D562)</f>
        <v>3421408</v>
      </c>
    </row>
    <row r="561" spans="1:4" ht="14.25" x14ac:dyDescent="0.2">
      <c r="A561" s="6"/>
      <c r="B561" s="9"/>
      <c r="C561" s="10" t="s">
        <v>137</v>
      </c>
      <c r="D561" s="11">
        <v>1573561</v>
      </c>
    </row>
    <row r="562" spans="1:4" ht="14.25" x14ac:dyDescent="0.2">
      <c r="A562" s="6"/>
      <c r="B562" s="9"/>
      <c r="C562" s="10" t="s">
        <v>135</v>
      </c>
      <c r="D562" s="11">
        <v>1847847</v>
      </c>
    </row>
    <row r="563" spans="1:4" ht="14.25" x14ac:dyDescent="0.2">
      <c r="A563" s="6"/>
      <c r="B563" s="7"/>
      <c r="C563" s="6" t="s">
        <v>3</v>
      </c>
      <c r="D563" s="8">
        <f>D564+D568</f>
        <v>3421408</v>
      </c>
    </row>
    <row r="564" spans="1:4" ht="15" x14ac:dyDescent="0.25">
      <c r="A564" s="19"/>
      <c r="B564" s="13"/>
      <c r="C564" s="12" t="s">
        <v>2</v>
      </c>
      <c r="D564" s="14">
        <f>D565</f>
        <v>3333668</v>
      </c>
    </row>
    <row r="565" spans="1:4" ht="14.25" x14ac:dyDescent="0.2">
      <c r="A565" s="6"/>
      <c r="B565" s="9"/>
      <c r="C565" s="10" t="s">
        <v>6</v>
      </c>
      <c r="D565" s="11">
        <v>3333668</v>
      </c>
    </row>
    <row r="566" spans="1:4" ht="14.25" x14ac:dyDescent="0.2">
      <c r="A566" s="6"/>
      <c r="B566" s="9"/>
      <c r="C566" s="58" t="s">
        <v>134</v>
      </c>
      <c r="D566" s="11">
        <v>984871</v>
      </c>
    </row>
    <row r="567" spans="1:4" ht="14.25" x14ac:dyDescent="0.2">
      <c r="A567" s="6"/>
      <c r="B567" s="9"/>
      <c r="C567" s="64" t="s">
        <v>138</v>
      </c>
      <c r="D567" s="11">
        <v>763549</v>
      </c>
    </row>
    <row r="568" spans="1:4" ht="15" x14ac:dyDescent="0.25">
      <c r="A568" s="19"/>
      <c r="B568" s="87"/>
      <c r="C568" s="19" t="s">
        <v>102</v>
      </c>
      <c r="D568" s="43">
        <v>87740</v>
      </c>
    </row>
    <row r="569" spans="1:4" s="60" customFormat="1" ht="11.25" x14ac:dyDescent="0.2">
      <c r="B569" s="83"/>
      <c r="D569" s="61"/>
    </row>
    <row r="570" spans="1:4" ht="15.75" x14ac:dyDescent="0.25">
      <c r="A570" s="4" t="s">
        <v>53</v>
      </c>
      <c r="B570" s="3" t="s">
        <v>115</v>
      </c>
      <c r="C570" s="4" t="s">
        <v>266</v>
      </c>
      <c r="D570" s="5"/>
    </row>
    <row r="571" spans="1:4" ht="15.75" x14ac:dyDescent="0.25">
      <c r="A571" s="88"/>
      <c r="B571" s="3"/>
      <c r="C571" s="4" t="s">
        <v>267</v>
      </c>
      <c r="D571" s="5"/>
    </row>
    <row r="572" spans="1:4" s="17" customFormat="1" ht="11.25" x14ac:dyDescent="0.2">
      <c r="A572" s="89"/>
      <c r="B572" s="16"/>
      <c r="D572" s="18"/>
    </row>
    <row r="573" spans="1:4" ht="14.25" x14ac:dyDescent="0.2">
      <c r="A573" s="6"/>
      <c r="B573" s="7"/>
      <c r="C573" s="6" t="s">
        <v>71</v>
      </c>
      <c r="D573" s="8">
        <f>SUM(D574:D574)</f>
        <v>1371380</v>
      </c>
    </row>
    <row r="574" spans="1:4" ht="14.25" x14ac:dyDescent="0.2">
      <c r="A574" s="6"/>
      <c r="B574" s="9"/>
      <c r="C574" s="10" t="s">
        <v>137</v>
      </c>
      <c r="D574" s="11">
        <v>1371380</v>
      </c>
    </row>
    <row r="575" spans="1:4" ht="14.25" x14ac:dyDescent="0.2">
      <c r="A575" s="6"/>
      <c r="B575" s="7"/>
      <c r="C575" s="6" t="s">
        <v>3</v>
      </c>
      <c r="D575" s="8">
        <f t="shared" ref="D575:D576" si="20">D576</f>
        <v>1371380</v>
      </c>
    </row>
    <row r="576" spans="1:4" ht="15" x14ac:dyDescent="0.25">
      <c r="A576" s="19"/>
      <c r="B576" s="13"/>
      <c r="C576" s="12" t="s">
        <v>2</v>
      </c>
      <c r="D576" s="14">
        <f t="shared" si="20"/>
        <v>1371380</v>
      </c>
    </row>
    <row r="577" spans="1:4" ht="14.25" x14ac:dyDescent="0.2">
      <c r="A577" s="6"/>
      <c r="B577" s="9"/>
      <c r="C577" s="10" t="s">
        <v>103</v>
      </c>
      <c r="D577" s="11">
        <v>1371380</v>
      </c>
    </row>
    <row r="578" spans="1:4" s="60" customFormat="1" ht="11.25" x14ac:dyDescent="0.2">
      <c r="D578" s="61"/>
    </row>
    <row r="579" spans="1:4" ht="15.75" x14ac:dyDescent="0.25">
      <c r="A579" s="4" t="s">
        <v>221</v>
      </c>
      <c r="B579" s="3" t="s">
        <v>222</v>
      </c>
      <c r="C579" s="4" t="s">
        <v>223</v>
      </c>
      <c r="D579" s="5"/>
    </row>
    <row r="580" spans="1:4" s="17" customFormat="1" ht="11.25" x14ac:dyDescent="0.2">
      <c r="A580" s="60"/>
      <c r="B580" s="16"/>
      <c r="D580" s="18"/>
    </row>
    <row r="581" spans="1:4" ht="14.25" x14ac:dyDescent="0.2">
      <c r="A581" s="6"/>
      <c r="B581" s="6"/>
      <c r="C581" s="6" t="s">
        <v>71</v>
      </c>
      <c r="D581" s="8">
        <f>D582+D583</f>
        <v>621515</v>
      </c>
    </row>
    <row r="582" spans="1:4" ht="14.25" x14ac:dyDescent="0.2">
      <c r="A582" s="6"/>
      <c r="C582" s="10" t="s">
        <v>137</v>
      </c>
      <c r="D582" s="11">
        <v>524803</v>
      </c>
    </row>
    <row r="583" spans="1:4" ht="14.25" x14ac:dyDescent="0.2">
      <c r="A583" s="6"/>
      <c r="B583" s="9"/>
      <c r="C583" s="10" t="s">
        <v>135</v>
      </c>
      <c r="D583" s="11">
        <v>96712</v>
      </c>
    </row>
    <row r="584" spans="1:4" ht="14.25" x14ac:dyDescent="0.2">
      <c r="A584" s="6"/>
      <c r="B584" s="6"/>
      <c r="C584" s="6" t="s">
        <v>3</v>
      </c>
      <c r="D584" s="8">
        <f>D585</f>
        <v>621515</v>
      </c>
    </row>
    <row r="585" spans="1:4" ht="15" x14ac:dyDescent="0.25">
      <c r="A585" s="19"/>
      <c r="B585" s="19"/>
      <c r="C585" s="19" t="s">
        <v>2</v>
      </c>
      <c r="D585" s="43">
        <f>D586</f>
        <v>621515</v>
      </c>
    </row>
    <row r="586" spans="1:4" x14ac:dyDescent="0.2">
      <c r="C586" s="10" t="s">
        <v>1</v>
      </c>
      <c r="D586" s="11">
        <v>621515</v>
      </c>
    </row>
    <row r="587" spans="1:4" s="60" customFormat="1" ht="11.25" x14ac:dyDescent="0.2">
      <c r="D587" s="61"/>
    </row>
    <row r="588" spans="1:4" ht="15.75" x14ac:dyDescent="0.25">
      <c r="A588" s="4" t="s">
        <v>166</v>
      </c>
      <c r="B588" s="3" t="s">
        <v>130</v>
      </c>
      <c r="C588" s="4" t="s">
        <v>105</v>
      </c>
      <c r="D588" s="5"/>
    </row>
    <row r="589" spans="1:4" s="17" customFormat="1" ht="11.25" x14ac:dyDescent="0.2">
      <c r="A589" s="60"/>
      <c r="B589" s="16"/>
      <c r="D589" s="18"/>
    </row>
    <row r="590" spans="1:4" ht="14.25" x14ac:dyDescent="0.2">
      <c r="A590" s="6"/>
      <c r="B590" s="70"/>
      <c r="C590" s="6" t="s">
        <v>71</v>
      </c>
      <c r="D590" s="8">
        <f>SUM(D591:D591)</f>
        <v>102540</v>
      </c>
    </row>
    <row r="591" spans="1:4" x14ac:dyDescent="0.2">
      <c r="B591" s="65"/>
      <c r="C591" s="10" t="s">
        <v>137</v>
      </c>
      <c r="D591" s="11">
        <v>102540</v>
      </c>
    </row>
    <row r="592" spans="1:4" ht="14.25" x14ac:dyDescent="0.2">
      <c r="A592" s="6"/>
      <c r="B592" s="70"/>
      <c r="C592" s="6" t="s">
        <v>3</v>
      </c>
      <c r="D592" s="8">
        <f t="shared" ref="D592:D593" si="21">D593</f>
        <v>102540</v>
      </c>
    </row>
    <row r="593" spans="1:4" ht="15" x14ac:dyDescent="0.25">
      <c r="A593" s="19"/>
      <c r="B593" s="70"/>
      <c r="C593" s="19" t="s">
        <v>2</v>
      </c>
      <c r="D593" s="43">
        <f t="shared" si="21"/>
        <v>102540</v>
      </c>
    </row>
    <row r="594" spans="1:4" x14ac:dyDescent="0.2">
      <c r="B594" s="65"/>
      <c r="C594" s="10" t="s">
        <v>1</v>
      </c>
      <c r="D594" s="11">
        <v>102540</v>
      </c>
    </row>
    <row r="595" spans="1:4" s="60" customFormat="1" ht="11.25" x14ac:dyDescent="0.2">
      <c r="D595" s="61"/>
    </row>
    <row r="596" spans="1:4" ht="15.75" x14ac:dyDescent="0.25">
      <c r="A596" s="4" t="s">
        <v>94</v>
      </c>
      <c r="B596" s="3" t="s">
        <v>122</v>
      </c>
      <c r="C596" s="4" t="s">
        <v>335</v>
      </c>
      <c r="D596" s="5"/>
    </row>
    <row r="597" spans="1:4" ht="15.75" x14ac:dyDescent="0.25">
      <c r="A597" s="4"/>
      <c r="B597" s="3"/>
      <c r="C597" s="4" t="s">
        <v>336</v>
      </c>
      <c r="D597" s="5"/>
    </row>
    <row r="598" spans="1:4" s="17" customFormat="1" ht="11.25" x14ac:dyDescent="0.2">
      <c r="A598" s="60"/>
      <c r="B598" s="16"/>
      <c r="D598" s="18"/>
    </row>
    <row r="599" spans="1:4" ht="14.25" x14ac:dyDescent="0.2">
      <c r="A599" s="6"/>
      <c r="B599" s="7"/>
      <c r="C599" s="6" t="s">
        <v>71</v>
      </c>
      <c r="D599" s="8">
        <f>SUM(D600:D601)</f>
        <v>3368294</v>
      </c>
    </row>
    <row r="600" spans="1:4" ht="14.25" x14ac:dyDescent="0.2">
      <c r="A600" s="6"/>
      <c r="B600" s="9"/>
      <c r="C600" s="10" t="s">
        <v>137</v>
      </c>
      <c r="D600" s="11">
        <v>3319007</v>
      </c>
    </row>
    <row r="601" spans="1:4" ht="14.25" x14ac:dyDescent="0.2">
      <c r="A601" s="6"/>
      <c r="C601" s="10" t="s">
        <v>135</v>
      </c>
      <c r="D601" s="11">
        <v>49287</v>
      </c>
    </row>
    <row r="602" spans="1:4" ht="14.25" x14ac:dyDescent="0.2">
      <c r="A602" s="6"/>
      <c r="B602" s="7"/>
      <c r="C602" s="6" t="s">
        <v>3</v>
      </c>
      <c r="D602" s="8">
        <f>D605+D603</f>
        <v>3368294</v>
      </c>
    </row>
    <row r="603" spans="1:4" ht="15" x14ac:dyDescent="0.25">
      <c r="A603" s="19"/>
      <c r="B603" s="13"/>
      <c r="C603" s="12" t="s">
        <v>2</v>
      </c>
      <c r="D603" s="14">
        <f>D604</f>
        <v>1832003</v>
      </c>
    </row>
    <row r="604" spans="1:4" ht="14.25" x14ac:dyDescent="0.2">
      <c r="A604" s="6"/>
      <c r="B604" s="9"/>
      <c r="C604" s="10" t="s">
        <v>1</v>
      </c>
      <c r="D604" s="11">
        <v>1832003</v>
      </c>
    </row>
    <row r="605" spans="1:4" ht="15" x14ac:dyDescent="0.25">
      <c r="A605" s="6"/>
      <c r="B605" s="7"/>
      <c r="C605" s="19" t="s">
        <v>102</v>
      </c>
      <c r="D605" s="43">
        <v>1536291</v>
      </c>
    </row>
    <row r="606" spans="1:4" s="60" customFormat="1" ht="11.25" x14ac:dyDescent="0.2">
      <c r="D606" s="61"/>
    </row>
    <row r="607" spans="1:4" ht="15.75" x14ac:dyDescent="0.25">
      <c r="A607" s="4" t="s">
        <v>258</v>
      </c>
      <c r="B607" s="3" t="s">
        <v>109</v>
      </c>
      <c r="C607" s="4" t="s">
        <v>264</v>
      </c>
      <c r="D607" s="5"/>
    </row>
    <row r="608" spans="1:4" s="17" customFormat="1" ht="11.25" x14ac:dyDescent="0.2">
      <c r="A608" s="60"/>
      <c r="B608" s="16"/>
      <c r="D608" s="18"/>
    </row>
    <row r="609" spans="1:4" ht="14.25" x14ac:dyDescent="0.2">
      <c r="A609" s="6"/>
      <c r="B609" s="7"/>
      <c r="C609" s="6" t="s">
        <v>71</v>
      </c>
      <c r="D609" s="8">
        <f>SUM(D610:D611)</f>
        <v>800000</v>
      </c>
    </row>
    <row r="610" spans="1:4" ht="14.25" x14ac:dyDescent="0.2">
      <c r="A610" s="6"/>
      <c r="B610" s="9"/>
      <c r="C610" s="10" t="s">
        <v>137</v>
      </c>
      <c r="D610" s="11">
        <v>400000</v>
      </c>
    </row>
    <row r="611" spans="1:4" ht="14.25" x14ac:dyDescent="0.2">
      <c r="A611" s="6"/>
      <c r="B611" s="9"/>
      <c r="C611" s="80" t="s">
        <v>213</v>
      </c>
      <c r="D611" s="52">
        <v>400000</v>
      </c>
    </row>
    <row r="612" spans="1:4" ht="14.25" x14ac:dyDescent="0.2">
      <c r="A612" s="6"/>
      <c r="B612" s="7"/>
      <c r="C612" s="6" t="s">
        <v>3</v>
      </c>
      <c r="D612" s="8">
        <f t="shared" ref="D612:D613" si="22">D613</f>
        <v>800000</v>
      </c>
    </row>
    <row r="613" spans="1:4" ht="15" x14ac:dyDescent="0.25">
      <c r="A613" s="19"/>
      <c r="B613" s="13"/>
      <c r="C613" s="12" t="s">
        <v>2</v>
      </c>
      <c r="D613" s="14">
        <f t="shared" si="22"/>
        <v>800000</v>
      </c>
    </row>
    <row r="614" spans="1:4" x14ac:dyDescent="0.2">
      <c r="A614" s="75"/>
      <c r="B614" s="75"/>
      <c r="C614" s="10" t="s">
        <v>106</v>
      </c>
      <c r="D614" s="52">
        <v>800000</v>
      </c>
    </row>
    <row r="615" spans="1:4" s="60" customFormat="1" ht="11.25" x14ac:dyDescent="0.2">
      <c r="D615" s="61"/>
    </row>
    <row r="616" spans="1:4" ht="15.75" x14ac:dyDescent="0.25">
      <c r="A616" s="4" t="s">
        <v>183</v>
      </c>
      <c r="B616" s="3" t="s">
        <v>111</v>
      </c>
      <c r="C616" s="4" t="s">
        <v>278</v>
      </c>
      <c r="D616" s="5"/>
    </row>
    <row r="617" spans="1:4" s="17" customFormat="1" ht="11.25" x14ac:dyDescent="0.2">
      <c r="A617" s="60"/>
      <c r="B617" s="16"/>
      <c r="D617" s="18"/>
    </row>
    <row r="618" spans="1:4" ht="14.25" x14ac:dyDescent="0.2">
      <c r="A618" s="6"/>
      <c r="B618" s="6"/>
      <c r="C618" s="6" t="s">
        <v>71</v>
      </c>
      <c r="D618" s="8">
        <f>D620+D619</f>
        <v>1188322</v>
      </c>
    </row>
    <row r="619" spans="1:4" x14ac:dyDescent="0.2">
      <c r="B619" s="65"/>
      <c r="C619" s="10" t="s">
        <v>137</v>
      </c>
      <c r="D619" s="11">
        <v>617578</v>
      </c>
    </row>
    <row r="620" spans="1:4" ht="14.25" x14ac:dyDescent="0.2">
      <c r="A620" s="6"/>
      <c r="C620" s="10" t="s">
        <v>135</v>
      </c>
      <c r="D620" s="11">
        <v>570744</v>
      </c>
    </row>
    <row r="621" spans="1:4" ht="14.25" x14ac:dyDescent="0.2">
      <c r="A621" s="6"/>
      <c r="B621" s="6"/>
      <c r="C621" s="6" t="s">
        <v>3</v>
      </c>
      <c r="D621" s="8">
        <f>D622+D624</f>
        <v>1188322</v>
      </c>
    </row>
    <row r="622" spans="1:4" ht="15" x14ac:dyDescent="0.25">
      <c r="A622" s="19"/>
      <c r="B622" s="12"/>
      <c r="C622" s="12" t="s">
        <v>2</v>
      </c>
      <c r="D622" s="14">
        <f>D623</f>
        <v>947322</v>
      </c>
    </row>
    <row r="623" spans="1:4" ht="14.25" x14ac:dyDescent="0.2">
      <c r="A623" s="6"/>
      <c r="C623" s="10" t="s">
        <v>1</v>
      </c>
      <c r="D623" s="11">
        <v>947322</v>
      </c>
    </row>
    <row r="624" spans="1:4" ht="15" x14ac:dyDescent="0.25">
      <c r="A624" s="6"/>
      <c r="B624" s="7"/>
      <c r="C624" s="19" t="s">
        <v>102</v>
      </c>
      <c r="D624" s="43">
        <v>241000</v>
      </c>
    </row>
    <row r="625" spans="1:4" s="60" customFormat="1" ht="11.25" x14ac:dyDescent="0.2">
      <c r="D625" s="61"/>
    </row>
    <row r="626" spans="1:4" ht="15.75" x14ac:dyDescent="0.25">
      <c r="A626" s="4" t="s">
        <v>157</v>
      </c>
      <c r="B626" s="3" t="s">
        <v>111</v>
      </c>
      <c r="C626" s="4" t="s">
        <v>244</v>
      </c>
      <c r="D626" s="5"/>
    </row>
    <row r="627" spans="1:4" s="60" customFormat="1" ht="11.25" x14ac:dyDescent="0.2">
      <c r="B627" s="86"/>
      <c r="D627" s="61"/>
    </row>
    <row r="628" spans="1:4" ht="14.25" x14ac:dyDescent="0.2">
      <c r="A628" s="6"/>
      <c r="B628" s="70"/>
      <c r="C628" s="6" t="s">
        <v>71</v>
      </c>
      <c r="D628" s="8">
        <f>SUM(D629:D629)</f>
        <v>394627</v>
      </c>
    </row>
    <row r="629" spans="1:4" x14ac:dyDescent="0.2">
      <c r="B629" s="65"/>
      <c r="C629" s="10" t="s">
        <v>137</v>
      </c>
      <c r="D629" s="11">
        <v>394627</v>
      </c>
    </row>
    <row r="630" spans="1:4" ht="14.25" x14ac:dyDescent="0.2">
      <c r="A630" s="6"/>
      <c r="B630" s="70"/>
      <c r="C630" s="6" t="s">
        <v>3</v>
      </c>
      <c r="D630" s="8">
        <f t="shared" ref="D630:D631" si="23">D631</f>
        <v>394627</v>
      </c>
    </row>
    <row r="631" spans="1:4" ht="15" x14ac:dyDescent="0.25">
      <c r="A631" s="19"/>
      <c r="B631" s="70"/>
      <c r="C631" s="19" t="s">
        <v>2</v>
      </c>
      <c r="D631" s="43">
        <f t="shared" si="23"/>
        <v>394627</v>
      </c>
    </row>
    <row r="632" spans="1:4" x14ac:dyDescent="0.2">
      <c r="B632" s="65"/>
      <c r="C632" s="10" t="s">
        <v>1</v>
      </c>
      <c r="D632" s="11">
        <v>394627</v>
      </c>
    </row>
    <row r="633" spans="1:4" s="60" customFormat="1" ht="11.25" x14ac:dyDescent="0.2">
      <c r="D633" s="61"/>
    </row>
    <row r="634" spans="1:4" ht="15.75" x14ac:dyDescent="0.25">
      <c r="A634" s="4" t="s">
        <v>158</v>
      </c>
      <c r="B634" s="3" t="s">
        <v>111</v>
      </c>
      <c r="C634" s="4" t="s">
        <v>279</v>
      </c>
      <c r="D634" s="5"/>
    </row>
    <row r="635" spans="1:4" s="60" customFormat="1" ht="11.25" x14ac:dyDescent="0.2">
      <c r="A635" s="86"/>
      <c r="B635" s="86"/>
      <c r="D635" s="61"/>
    </row>
    <row r="636" spans="1:4" ht="14.25" x14ac:dyDescent="0.2">
      <c r="A636" s="6"/>
      <c r="B636" s="70"/>
      <c r="C636" s="6" t="s">
        <v>71</v>
      </c>
      <c r="D636" s="8">
        <f>SUM(D637:D638)</f>
        <v>1288649</v>
      </c>
    </row>
    <row r="637" spans="1:4" x14ac:dyDescent="0.2">
      <c r="B637" s="65"/>
      <c r="C637" s="10" t="s">
        <v>137</v>
      </c>
      <c r="D637" s="11">
        <v>1166794</v>
      </c>
    </row>
    <row r="638" spans="1:4" x14ac:dyDescent="0.2">
      <c r="B638" s="65"/>
      <c r="C638" s="10" t="s">
        <v>135</v>
      </c>
      <c r="D638" s="11">
        <v>121855</v>
      </c>
    </row>
    <row r="639" spans="1:4" ht="14.25" x14ac:dyDescent="0.2">
      <c r="A639" s="6"/>
      <c r="B639" s="70"/>
      <c r="C639" s="6" t="s">
        <v>3</v>
      </c>
      <c r="D639" s="8">
        <f>D640+D644</f>
        <v>1288649</v>
      </c>
    </row>
    <row r="640" spans="1:4" ht="15" x14ac:dyDescent="0.25">
      <c r="A640" s="19"/>
      <c r="B640" s="70"/>
      <c r="C640" s="19" t="s">
        <v>2</v>
      </c>
      <c r="D640" s="43">
        <f>D641</f>
        <v>1261642</v>
      </c>
    </row>
    <row r="641" spans="1:4" x14ac:dyDescent="0.2">
      <c r="B641" s="65"/>
      <c r="C641" s="10" t="s">
        <v>6</v>
      </c>
      <c r="D641" s="11">
        <v>1261642</v>
      </c>
    </row>
    <row r="642" spans="1:4" x14ac:dyDescent="0.2">
      <c r="B642" s="65"/>
      <c r="C642" s="58" t="s">
        <v>134</v>
      </c>
      <c r="D642" s="11">
        <v>274237</v>
      </c>
    </row>
    <row r="643" spans="1:4" x14ac:dyDescent="0.2">
      <c r="B643" s="65"/>
      <c r="C643" s="64" t="s">
        <v>138</v>
      </c>
      <c r="D643" s="11">
        <v>212112</v>
      </c>
    </row>
    <row r="644" spans="1:4" ht="15" x14ac:dyDescent="0.25">
      <c r="A644" s="6"/>
      <c r="B644" s="7"/>
      <c r="C644" s="19" t="s">
        <v>102</v>
      </c>
      <c r="D644" s="43">
        <v>27007</v>
      </c>
    </row>
    <row r="645" spans="1:4" s="60" customFormat="1" ht="11.25" x14ac:dyDescent="0.2">
      <c r="D645" s="61"/>
    </row>
    <row r="646" spans="1:4" s="60" customFormat="1" ht="11.25" x14ac:dyDescent="0.2">
      <c r="D646" s="61"/>
    </row>
    <row r="647" spans="1:4" s="60" customFormat="1" ht="11.25" x14ac:dyDescent="0.2">
      <c r="D647" s="61"/>
    </row>
    <row r="648" spans="1:4" s="60" customFormat="1" ht="11.25" x14ac:dyDescent="0.2">
      <c r="D648" s="61"/>
    </row>
    <row r="649" spans="1:4" s="60" customFormat="1" ht="11.25" x14ac:dyDescent="0.2">
      <c r="D649" s="61"/>
    </row>
    <row r="650" spans="1:4" s="60" customFormat="1" ht="11.25" x14ac:dyDescent="0.2">
      <c r="D650" s="61"/>
    </row>
    <row r="651" spans="1:4" ht="15.75" x14ac:dyDescent="0.25">
      <c r="A651" s="4" t="s">
        <v>159</v>
      </c>
      <c r="B651" s="3" t="s">
        <v>201</v>
      </c>
      <c r="C651" s="4" t="s">
        <v>186</v>
      </c>
      <c r="D651" s="5"/>
    </row>
    <row r="652" spans="1:4" s="60" customFormat="1" ht="11.25" x14ac:dyDescent="0.2">
      <c r="A652" s="77"/>
      <c r="B652" s="78"/>
      <c r="C652" s="77"/>
      <c r="D652" s="79"/>
    </row>
    <row r="653" spans="1:4" ht="14.25" x14ac:dyDescent="0.2">
      <c r="A653" s="6"/>
      <c r="B653" s="6"/>
      <c r="C653" s="6" t="s">
        <v>71</v>
      </c>
      <c r="D653" s="8">
        <f>D654</f>
        <v>9036</v>
      </c>
    </row>
    <row r="654" spans="1:4" ht="14.25" x14ac:dyDescent="0.2">
      <c r="A654" s="6"/>
      <c r="C654" s="10" t="s">
        <v>135</v>
      </c>
      <c r="D654" s="11">
        <v>9036</v>
      </c>
    </row>
    <row r="655" spans="1:4" ht="14.25" x14ac:dyDescent="0.2">
      <c r="A655" s="6"/>
      <c r="B655" s="6"/>
      <c r="C655" s="6" t="s">
        <v>3</v>
      </c>
      <c r="D655" s="8">
        <f t="shared" ref="D655:D656" si="24">D656</f>
        <v>9036</v>
      </c>
    </row>
    <row r="656" spans="1:4" ht="15" x14ac:dyDescent="0.25">
      <c r="A656" s="12"/>
      <c r="B656" s="12"/>
      <c r="C656" s="12" t="s">
        <v>2</v>
      </c>
      <c r="D656" s="14">
        <f t="shared" si="24"/>
        <v>9036</v>
      </c>
    </row>
    <row r="657" spans="1:4" ht="14.25" x14ac:dyDescent="0.2">
      <c r="A657" s="6"/>
      <c r="C657" s="10" t="s">
        <v>6</v>
      </c>
      <c r="D657" s="11">
        <v>9036</v>
      </c>
    </row>
    <row r="658" spans="1:4" ht="14.25" x14ac:dyDescent="0.2">
      <c r="A658" s="6"/>
      <c r="C658" s="58" t="s">
        <v>134</v>
      </c>
      <c r="D658" s="11">
        <v>532</v>
      </c>
    </row>
    <row r="659" spans="1:4" ht="14.25" x14ac:dyDescent="0.2">
      <c r="A659" s="6"/>
      <c r="C659" s="64" t="s">
        <v>138</v>
      </c>
      <c r="D659" s="11">
        <v>428</v>
      </c>
    </row>
    <row r="660" spans="1:4" s="60" customFormat="1" ht="11.25" x14ac:dyDescent="0.2">
      <c r="D660" s="61"/>
    </row>
    <row r="661" spans="1:4" s="60" customFormat="1" ht="11.25" x14ac:dyDescent="0.2">
      <c r="D661" s="61"/>
    </row>
    <row r="662" spans="1:4" ht="15.75" x14ac:dyDescent="0.25">
      <c r="A662" s="90" t="s">
        <v>191</v>
      </c>
      <c r="B662" s="3" t="s">
        <v>110</v>
      </c>
      <c r="C662" s="4" t="s">
        <v>214</v>
      </c>
      <c r="D662" s="4"/>
    </row>
    <row r="663" spans="1:4" s="60" customFormat="1" ht="11.25" x14ac:dyDescent="0.2">
      <c r="A663" s="77"/>
      <c r="B663" s="78"/>
      <c r="C663" s="77"/>
      <c r="D663" s="77"/>
    </row>
    <row r="664" spans="1:4" ht="14.25" x14ac:dyDescent="0.2">
      <c r="A664" s="6"/>
      <c r="B664" s="7"/>
      <c r="C664" s="6" t="s">
        <v>71</v>
      </c>
      <c r="D664" s="8">
        <f>SUM(D665:D665)</f>
        <v>1425403</v>
      </c>
    </row>
    <row r="665" spans="1:4" ht="14.25" x14ac:dyDescent="0.2">
      <c r="A665" s="6"/>
      <c r="B665" s="9"/>
      <c r="C665" s="10" t="s">
        <v>137</v>
      </c>
      <c r="D665" s="11">
        <v>1425403</v>
      </c>
    </row>
    <row r="666" spans="1:4" ht="14.25" x14ac:dyDescent="0.2">
      <c r="A666" s="6"/>
      <c r="B666" s="7"/>
      <c r="C666" s="6" t="s">
        <v>3</v>
      </c>
      <c r="D666" s="8">
        <f t="shared" ref="D666:D667" si="25">D667</f>
        <v>1425403</v>
      </c>
    </row>
    <row r="667" spans="1:4" ht="15" x14ac:dyDescent="0.25">
      <c r="A667" s="12"/>
      <c r="B667" s="13"/>
      <c r="C667" s="12" t="s">
        <v>2</v>
      </c>
      <c r="D667" s="14">
        <f t="shared" si="25"/>
        <v>1425403</v>
      </c>
    </row>
    <row r="668" spans="1:4" ht="14.25" x14ac:dyDescent="0.2">
      <c r="A668" s="6"/>
      <c r="B668" s="9"/>
      <c r="C668" s="10" t="s">
        <v>103</v>
      </c>
      <c r="D668" s="11">
        <v>1425403</v>
      </c>
    </row>
    <row r="669" spans="1:4" s="60" customFormat="1" ht="11.25" x14ac:dyDescent="0.2">
      <c r="D669" s="61"/>
    </row>
    <row r="670" spans="1:4" s="60" customFormat="1" ht="11.25" x14ac:dyDescent="0.2">
      <c r="D670" s="61"/>
    </row>
    <row r="671" spans="1:4" ht="15.75" x14ac:dyDescent="0.25">
      <c r="A671" s="4" t="s">
        <v>192</v>
      </c>
      <c r="B671" s="3" t="s">
        <v>111</v>
      </c>
      <c r="C671" s="4" t="s">
        <v>200</v>
      </c>
      <c r="D671" s="5"/>
    </row>
    <row r="672" spans="1:4" s="60" customFormat="1" ht="11.25" x14ac:dyDescent="0.2">
      <c r="A672" s="77"/>
      <c r="B672" s="78"/>
      <c r="C672" s="77"/>
      <c r="D672" s="79"/>
    </row>
    <row r="673" spans="1:4" ht="14.25" x14ac:dyDescent="0.2">
      <c r="A673" s="6"/>
      <c r="B673" s="6"/>
      <c r="C673" s="6" t="s">
        <v>71</v>
      </c>
      <c r="D673" s="8">
        <f>D674</f>
        <v>152046</v>
      </c>
    </row>
    <row r="674" spans="1:4" ht="14.25" x14ac:dyDescent="0.2">
      <c r="A674" s="6"/>
      <c r="C674" s="10" t="s">
        <v>137</v>
      </c>
      <c r="D674" s="11">
        <v>152046</v>
      </c>
    </row>
    <row r="675" spans="1:4" ht="14.25" x14ac:dyDescent="0.2">
      <c r="A675" s="6"/>
      <c r="B675" s="6"/>
      <c r="C675" s="6" t="s">
        <v>3</v>
      </c>
      <c r="D675" s="8">
        <f t="shared" ref="D675:D676" si="26">D676</f>
        <v>152046</v>
      </c>
    </row>
    <row r="676" spans="1:4" ht="15" x14ac:dyDescent="0.25">
      <c r="A676" s="19"/>
      <c r="B676" s="19"/>
      <c r="C676" s="19" t="s">
        <v>2</v>
      </c>
      <c r="D676" s="43">
        <f t="shared" si="26"/>
        <v>152046</v>
      </c>
    </row>
    <row r="677" spans="1:4" x14ac:dyDescent="0.2">
      <c r="C677" s="10" t="s">
        <v>1</v>
      </c>
      <c r="D677" s="11">
        <v>152046</v>
      </c>
    </row>
    <row r="678" spans="1:4" s="60" customFormat="1" ht="11.25" x14ac:dyDescent="0.2">
      <c r="D678" s="61"/>
    </row>
    <row r="679" spans="1:4" s="60" customFormat="1" ht="11.25" x14ac:dyDescent="0.2">
      <c r="D679" s="61"/>
    </row>
    <row r="680" spans="1:4" ht="15.75" x14ac:dyDescent="0.25">
      <c r="A680" s="4" t="s">
        <v>224</v>
      </c>
      <c r="B680" s="3" t="s">
        <v>225</v>
      </c>
      <c r="C680" s="4" t="s">
        <v>238</v>
      </c>
      <c r="D680" s="5"/>
    </row>
    <row r="681" spans="1:4" ht="15.75" x14ac:dyDescent="0.25">
      <c r="A681" s="4"/>
      <c r="B681" s="3"/>
      <c r="C681" s="4" t="s">
        <v>226</v>
      </c>
      <c r="D681" s="5"/>
    </row>
    <row r="682" spans="1:4" s="60" customFormat="1" ht="11.25" x14ac:dyDescent="0.2">
      <c r="A682" s="77"/>
      <c r="B682" s="78"/>
      <c r="C682" s="77"/>
      <c r="D682" s="79"/>
    </row>
    <row r="683" spans="1:4" ht="14.25" x14ac:dyDescent="0.2">
      <c r="A683" s="6"/>
      <c r="B683" s="6"/>
      <c r="C683" s="6" t="s">
        <v>71</v>
      </c>
      <c r="D683" s="8">
        <f>D684</f>
        <v>70265</v>
      </c>
    </row>
    <row r="684" spans="1:4" ht="14.25" x14ac:dyDescent="0.2">
      <c r="A684" s="6"/>
      <c r="C684" s="10" t="s">
        <v>137</v>
      </c>
      <c r="D684" s="11">
        <v>70265</v>
      </c>
    </row>
    <row r="685" spans="1:4" ht="14.25" x14ac:dyDescent="0.2">
      <c r="A685" s="6"/>
      <c r="B685" s="6"/>
      <c r="C685" s="6" t="s">
        <v>3</v>
      </c>
      <c r="D685" s="8">
        <f t="shared" ref="D685:D686" si="27">D686</f>
        <v>70265</v>
      </c>
    </row>
    <row r="686" spans="1:4" ht="15" x14ac:dyDescent="0.25">
      <c r="A686" s="19"/>
      <c r="B686" s="19"/>
      <c r="C686" s="19" t="s">
        <v>2</v>
      </c>
      <c r="D686" s="43">
        <f t="shared" si="27"/>
        <v>70265</v>
      </c>
    </row>
    <row r="687" spans="1:4" x14ac:dyDescent="0.2">
      <c r="C687" s="10" t="s">
        <v>1</v>
      </c>
      <c r="D687" s="11">
        <v>70265</v>
      </c>
    </row>
    <row r="688" spans="1:4" s="60" customFormat="1" ht="11.25" x14ac:dyDescent="0.2">
      <c r="D688" s="61"/>
    </row>
    <row r="689" spans="1:4" s="60" customFormat="1" ht="11.25" x14ac:dyDescent="0.2">
      <c r="D689" s="61"/>
    </row>
    <row r="690" spans="1:4" ht="15.75" x14ac:dyDescent="0.25">
      <c r="A690" s="4" t="s">
        <v>227</v>
      </c>
      <c r="B690" s="3" t="s">
        <v>228</v>
      </c>
      <c r="C690" s="4" t="s">
        <v>250</v>
      </c>
      <c r="D690" s="5"/>
    </row>
    <row r="691" spans="1:4" s="60" customFormat="1" ht="11.25" x14ac:dyDescent="0.2">
      <c r="A691" s="77"/>
      <c r="B691" s="78"/>
      <c r="C691" s="77"/>
      <c r="D691" s="79"/>
    </row>
    <row r="692" spans="1:4" ht="14.25" x14ac:dyDescent="0.2">
      <c r="A692" s="6"/>
      <c r="B692" s="6"/>
      <c r="C692" s="6" t="s">
        <v>71</v>
      </c>
      <c r="D692" s="8">
        <f>D693+D694</f>
        <v>137569</v>
      </c>
    </row>
    <row r="693" spans="1:4" ht="14.25" x14ac:dyDescent="0.2">
      <c r="A693" s="6"/>
      <c r="C693" s="10" t="s">
        <v>137</v>
      </c>
      <c r="D693" s="11">
        <v>117837</v>
      </c>
    </row>
    <row r="694" spans="1:4" x14ac:dyDescent="0.2">
      <c r="A694" s="53"/>
      <c r="B694" s="53"/>
      <c r="C694" s="80" t="s">
        <v>213</v>
      </c>
      <c r="D694" s="52">
        <v>19732</v>
      </c>
    </row>
    <row r="695" spans="1:4" ht="14.25" x14ac:dyDescent="0.2">
      <c r="A695" s="6"/>
      <c r="B695" s="6"/>
      <c r="C695" s="6" t="s">
        <v>3</v>
      </c>
      <c r="D695" s="8">
        <f t="shared" ref="D695:D696" si="28">D696</f>
        <v>137569</v>
      </c>
    </row>
    <row r="696" spans="1:4" ht="15" x14ac:dyDescent="0.25">
      <c r="A696" s="19"/>
      <c r="B696" s="19"/>
      <c r="C696" s="19" t="s">
        <v>2</v>
      </c>
      <c r="D696" s="43">
        <f t="shared" si="28"/>
        <v>137569</v>
      </c>
    </row>
    <row r="697" spans="1:4" x14ac:dyDescent="0.2">
      <c r="C697" s="10" t="s">
        <v>1</v>
      </c>
      <c r="D697" s="11">
        <v>137569</v>
      </c>
    </row>
    <row r="698" spans="1:4" s="60" customFormat="1" ht="11.25" x14ac:dyDescent="0.2">
      <c r="D698" s="61"/>
    </row>
    <row r="699" spans="1:4" s="60" customFormat="1" ht="11.25" x14ac:dyDescent="0.2">
      <c r="D699" s="61"/>
    </row>
    <row r="700" spans="1:4" s="60" customFormat="1" ht="11.25" x14ac:dyDescent="0.2">
      <c r="D700" s="61"/>
    </row>
    <row r="701" spans="1:4" s="60" customFormat="1" ht="18.75" x14ac:dyDescent="0.3">
      <c r="A701" s="21"/>
      <c r="B701" s="21"/>
      <c r="C701" s="21" t="s">
        <v>55</v>
      </c>
      <c r="D701" s="62"/>
    </row>
    <row r="702" spans="1:4" s="60" customFormat="1" ht="11.25" x14ac:dyDescent="0.2">
      <c r="D702" s="61"/>
    </row>
    <row r="703" spans="1:4" s="60" customFormat="1" ht="11.25" x14ac:dyDescent="0.2">
      <c r="D703" s="61"/>
    </row>
    <row r="704" spans="1:4" s="60" customFormat="1" ht="15.75" x14ac:dyDescent="0.25">
      <c r="A704" s="4" t="s">
        <v>37</v>
      </c>
      <c r="B704" s="3" t="s">
        <v>202</v>
      </c>
      <c r="C704" s="4" t="s">
        <v>56</v>
      </c>
      <c r="D704" s="5"/>
    </row>
    <row r="705" spans="1:4" s="60" customFormat="1" ht="11.25" x14ac:dyDescent="0.2">
      <c r="A705" s="17"/>
      <c r="B705" s="16"/>
      <c r="C705" s="17"/>
      <c r="D705" s="18"/>
    </row>
    <row r="706" spans="1:4" s="60" customFormat="1" ht="14.25" x14ac:dyDescent="0.2">
      <c r="A706" s="6"/>
      <c r="B706" s="70"/>
      <c r="C706" s="6" t="s">
        <v>71</v>
      </c>
      <c r="D706" s="8">
        <f>SUM(D707:D708)</f>
        <v>21402246</v>
      </c>
    </row>
    <row r="707" spans="1:4" s="60" customFormat="1" ht="14.25" x14ac:dyDescent="0.2">
      <c r="A707" s="6"/>
      <c r="B707" s="65"/>
      <c r="C707" s="10" t="s">
        <v>137</v>
      </c>
      <c r="D707" s="11">
        <v>20770256</v>
      </c>
    </row>
    <row r="708" spans="1:4" s="60" customFormat="1" x14ac:dyDescent="0.2">
      <c r="A708" s="10"/>
      <c r="B708" s="65"/>
      <c r="C708" s="10" t="s">
        <v>135</v>
      </c>
      <c r="D708" s="11">
        <v>631990</v>
      </c>
    </row>
    <row r="709" spans="1:4" s="60" customFormat="1" ht="14.25" x14ac:dyDescent="0.2">
      <c r="A709" s="6"/>
      <c r="B709" s="70"/>
      <c r="C709" s="6" t="s">
        <v>3</v>
      </c>
      <c r="D709" s="8">
        <f>D710+D714</f>
        <v>21402246</v>
      </c>
    </row>
    <row r="710" spans="1:4" s="60" customFormat="1" ht="15" x14ac:dyDescent="0.25">
      <c r="A710" s="6"/>
      <c r="B710" s="70"/>
      <c r="C710" s="19" t="s">
        <v>2</v>
      </c>
      <c r="D710" s="43">
        <f>D711</f>
        <v>21031246</v>
      </c>
    </row>
    <row r="711" spans="1:4" s="60" customFormat="1" ht="14.25" x14ac:dyDescent="0.2">
      <c r="A711" s="6"/>
      <c r="B711" s="65"/>
      <c r="C711" s="10" t="s">
        <v>6</v>
      </c>
      <c r="D711" s="11">
        <v>21031246</v>
      </c>
    </row>
    <row r="712" spans="1:4" s="60" customFormat="1" ht="14.25" x14ac:dyDescent="0.2">
      <c r="A712" s="6"/>
      <c r="B712" s="65"/>
      <c r="C712" s="58" t="s">
        <v>134</v>
      </c>
      <c r="D712" s="11">
        <v>18476424</v>
      </c>
    </row>
    <row r="713" spans="1:4" s="60" customFormat="1" ht="14.25" x14ac:dyDescent="0.2">
      <c r="A713" s="6"/>
      <c r="B713" s="65"/>
      <c r="C713" s="64" t="s">
        <v>138</v>
      </c>
      <c r="D713" s="11">
        <v>12290873</v>
      </c>
    </row>
    <row r="714" spans="1:4" s="60" customFormat="1" ht="15" x14ac:dyDescent="0.25">
      <c r="A714" s="6"/>
      <c r="B714" s="7"/>
      <c r="C714" s="19" t="s">
        <v>102</v>
      </c>
      <c r="D714" s="43">
        <v>371000</v>
      </c>
    </row>
    <row r="715" spans="1:4" s="60" customFormat="1" ht="11.25" x14ac:dyDescent="0.2">
      <c r="D715" s="61"/>
    </row>
    <row r="716" spans="1:4" s="60" customFormat="1" ht="11.25" x14ac:dyDescent="0.2">
      <c r="D716" s="61"/>
    </row>
    <row r="717" spans="1:4" s="60" customFormat="1" ht="11.25" x14ac:dyDescent="0.2">
      <c r="D717" s="61"/>
    </row>
    <row r="718" spans="1:4" s="60" customFormat="1" ht="11.25" x14ac:dyDescent="0.2"/>
  </sheetData>
  <mergeCells count="3">
    <mergeCell ref="A19:D19"/>
    <mergeCell ref="A7:D7"/>
    <mergeCell ref="A8:D8"/>
  </mergeCells>
  <pageMargins left="0.78740157480314965" right="0.19685039370078741" top="0.59055118110236227" bottom="0.78740157480314965" header="0.19685039370078741" footer="0.39370078740157483"/>
  <pageSetup paperSize="9" scale="75" orientation="portrait" r:id="rId1"/>
  <headerFooter alignWithMargins="0">
    <oddFooter>&amp;C&amp;"Times New Roman,Parasts"&amp;P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35"/>
  <sheetViews>
    <sheetView workbookViewId="0">
      <selection activeCell="C836" sqref="C836"/>
    </sheetView>
  </sheetViews>
  <sheetFormatPr defaultColWidth="9.140625" defaultRowHeight="12.75" x14ac:dyDescent="0.2"/>
  <cols>
    <col min="1" max="2" width="9.7109375" style="10" customWidth="1"/>
    <col min="3" max="3" width="65.42578125" style="10" customWidth="1"/>
    <col min="4" max="4" width="12.42578125" style="52" bestFit="1" customWidth="1"/>
    <col min="5" max="16384" width="9.140625" style="10"/>
  </cols>
  <sheetData>
    <row r="1" spans="1:4" s="19" customFormat="1" ht="15" x14ac:dyDescent="0.25">
      <c r="A1" s="10"/>
      <c r="B1" s="10"/>
      <c r="C1" s="10"/>
      <c r="D1" s="91"/>
    </row>
    <row r="2" spans="1:4" s="19" customFormat="1" ht="15" x14ac:dyDescent="0.25">
      <c r="A2" s="23" t="s">
        <v>20</v>
      </c>
      <c r="B2" s="24" t="s">
        <v>21</v>
      </c>
      <c r="C2" s="25"/>
      <c r="D2" s="24" t="s">
        <v>345</v>
      </c>
    </row>
    <row r="3" spans="1:4" s="19" customFormat="1" ht="15" x14ac:dyDescent="0.25">
      <c r="A3" s="26" t="s">
        <v>22</v>
      </c>
      <c r="B3" s="27" t="s">
        <v>5</v>
      </c>
      <c r="C3" s="28" t="s">
        <v>0</v>
      </c>
      <c r="D3" s="27" t="s">
        <v>261</v>
      </c>
    </row>
    <row r="4" spans="1:4" s="19" customFormat="1" ht="15" x14ac:dyDescent="0.25">
      <c r="A4" s="29"/>
      <c r="B4" s="30" t="s">
        <v>23</v>
      </c>
      <c r="C4" s="31"/>
      <c r="D4" s="32" t="s">
        <v>262</v>
      </c>
    </row>
    <row r="5" spans="1:4" s="17" customFormat="1" ht="11.25" x14ac:dyDescent="0.2">
      <c r="A5" s="92"/>
      <c r="B5" s="92"/>
      <c r="C5" s="92"/>
      <c r="D5" s="93"/>
    </row>
    <row r="6" spans="1:4" s="17" customFormat="1" ht="11.25" x14ac:dyDescent="0.2">
      <c r="A6" s="92"/>
      <c r="B6" s="92"/>
      <c r="C6" s="92"/>
      <c r="D6" s="93"/>
    </row>
    <row r="7" spans="1:4" s="17" customFormat="1" ht="18.75" x14ac:dyDescent="0.3">
      <c r="A7" s="21"/>
      <c r="B7" s="34"/>
      <c r="C7" s="21" t="s">
        <v>96</v>
      </c>
      <c r="D7" s="62"/>
    </row>
    <row r="8" spans="1:4" s="17" customFormat="1" ht="11.25" x14ac:dyDescent="0.2">
      <c r="A8" s="60"/>
      <c r="B8" s="86"/>
      <c r="C8" s="60"/>
      <c r="D8" s="61"/>
    </row>
    <row r="9" spans="1:4" s="17" customFormat="1" ht="11.25" x14ac:dyDescent="0.2">
      <c r="A9" s="60"/>
      <c r="B9" s="86"/>
      <c r="C9" s="60"/>
      <c r="D9" s="61"/>
    </row>
    <row r="10" spans="1:4" s="17" customFormat="1" ht="15.75" x14ac:dyDescent="0.25">
      <c r="A10" s="4" t="s">
        <v>38</v>
      </c>
      <c r="B10" s="3" t="s">
        <v>116</v>
      </c>
      <c r="C10" s="4" t="s">
        <v>97</v>
      </c>
      <c r="D10" s="5"/>
    </row>
    <row r="11" spans="1:4" s="17" customFormat="1" ht="11.25" x14ac:dyDescent="0.2">
      <c r="B11" s="16"/>
      <c r="D11" s="18"/>
    </row>
    <row r="12" spans="1:4" s="17" customFormat="1" ht="14.25" x14ac:dyDescent="0.2">
      <c r="A12" s="6"/>
      <c r="B12" s="70"/>
      <c r="C12" s="6" t="s">
        <v>71</v>
      </c>
      <c r="D12" s="8">
        <f>SUM(D13:D13)</f>
        <v>2894598</v>
      </c>
    </row>
    <row r="13" spans="1:4" s="17" customFormat="1" ht="14.25" x14ac:dyDescent="0.2">
      <c r="A13" s="6"/>
      <c r="B13" s="75"/>
      <c r="C13" s="10" t="s">
        <v>137</v>
      </c>
      <c r="D13" s="11">
        <v>2894598</v>
      </c>
    </row>
    <row r="14" spans="1:4" s="17" customFormat="1" ht="14.25" x14ac:dyDescent="0.2">
      <c r="A14" s="6"/>
      <c r="B14" s="70"/>
      <c r="C14" s="6" t="s">
        <v>3</v>
      </c>
      <c r="D14" s="8">
        <f>D15+D20</f>
        <v>2894598</v>
      </c>
    </row>
    <row r="15" spans="1:4" s="17" customFormat="1" ht="15" x14ac:dyDescent="0.25">
      <c r="A15" s="6"/>
      <c r="B15" s="28"/>
      <c r="C15" s="19" t="s">
        <v>2</v>
      </c>
      <c r="D15" s="43">
        <f>D16+D19</f>
        <v>2889698</v>
      </c>
    </row>
    <row r="16" spans="1:4" s="17" customFormat="1" ht="14.25" x14ac:dyDescent="0.2">
      <c r="A16" s="6"/>
      <c r="B16" s="75"/>
      <c r="C16" s="10" t="s">
        <v>6</v>
      </c>
      <c r="D16" s="11">
        <v>2889398</v>
      </c>
    </row>
    <row r="17" spans="1:4" s="17" customFormat="1" ht="14.25" x14ac:dyDescent="0.2">
      <c r="A17" s="6"/>
      <c r="B17" s="75"/>
      <c r="C17" s="58" t="s">
        <v>134</v>
      </c>
      <c r="D17" s="11">
        <v>2623196</v>
      </c>
    </row>
    <row r="18" spans="1:4" s="17" customFormat="1" ht="14.25" x14ac:dyDescent="0.2">
      <c r="A18" s="6"/>
      <c r="B18" s="75"/>
      <c r="C18" s="64" t="s">
        <v>138</v>
      </c>
      <c r="D18" s="11">
        <v>2039422</v>
      </c>
    </row>
    <row r="19" spans="1:4" s="17" customFormat="1" ht="14.25" x14ac:dyDescent="0.2">
      <c r="A19" s="6"/>
      <c r="B19" s="75"/>
      <c r="C19" s="10" t="s">
        <v>106</v>
      </c>
      <c r="D19" s="11">
        <v>300</v>
      </c>
    </row>
    <row r="20" spans="1:4" s="17" customFormat="1" ht="15" x14ac:dyDescent="0.25">
      <c r="A20" s="6"/>
      <c r="B20" s="7"/>
      <c r="C20" s="19" t="s">
        <v>102</v>
      </c>
      <c r="D20" s="43">
        <v>4900</v>
      </c>
    </row>
    <row r="21" spans="1:4" s="17" customFormat="1" ht="11.25" x14ac:dyDescent="0.2"/>
    <row r="22" spans="1:4" s="17" customFormat="1" ht="11.25" x14ac:dyDescent="0.2"/>
    <row r="23" spans="1:4" s="17" customFormat="1" ht="11.25" x14ac:dyDescent="0.2">
      <c r="A23" s="60"/>
      <c r="B23" s="60"/>
      <c r="C23" s="60"/>
      <c r="D23" s="60"/>
    </row>
    <row r="24" spans="1:4" s="21" customFormat="1" ht="18.75" x14ac:dyDescent="0.3">
      <c r="C24" s="94" t="s">
        <v>184</v>
      </c>
      <c r="D24" s="95"/>
    </row>
    <row r="25" spans="1:4" s="17" customFormat="1" ht="11.25" x14ac:dyDescent="0.2">
      <c r="D25" s="18"/>
    </row>
    <row r="26" spans="1:4" s="17" customFormat="1" ht="11.25" x14ac:dyDescent="0.2">
      <c r="D26" s="18"/>
    </row>
    <row r="27" spans="1:4" s="4" customFormat="1" ht="15.75" x14ac:dyDescent="0.25">
      <c r="C27" s="4" t="s">
        <v>71</v>
      </c>
      <c r="D27" s="95">
        <f>SUM(D28:D31)</f>
        <v>438864316</v>
      </c>
    </row>
    <row r="28" spans="1:4" x14ac:dyDescent="0.2">
      <c r="C28" s="10" t="s">
        <v>137</v>
      </c>
      <c r="D28" s="52">
        <f>D49+D61+D83+D102+D111+D131+D140+D157+D173+D250+D263+D286+D305+D322+D330+D343+D357+D379+D391+D401+D215+D275+D200+D431+D190+D416+D242</f>
        <v>284738158</v>
      </c>
    </row>
    <row r="29" spans="1:4" s="53" customFormat="1" x14ac:dyDescent="0.2">
      <c r="C29" s="80" t="s">
        <v>213</v>
      </c>
      <c r="D29" s="52">
        <f>D84+D112+D141+D158+D174+D417+D216+D276+D344+D306</f>
        <v>138543139</v>
      </c>
    </row>
    <row r="30" spans="1:4" x14ac:dyDescent="0.2">
      <c r="C30" s="10" t="s">
        <v>135</v>
      </c>
      <c r="D30" s="52">
        <f>D50+D62+D85+D113+D159+D175+D251+D264+D307+D358</f>
        <v>7233026</v>
      </c>
    </row>
    <row r="31" spans="1:4" x14ac:dyDescent="0.2">
      <c r="C31" s="10" t="s">
        <v>240</v>
      </c>
      <c r="D31" s="52">
        <f>D232+D201+D176+D114+D359+D86</f>
        <v>8349993</v>
      </c>
    </row>
    <row r="32" spans="1:4" s="4" customFormat="1" ht="15.75" x14ac:dyDescent="0.25">
      <c r="C32" s="4" t="s">
        <v>3</v>
      </c>
      <c r="D32" s="95">
        <f>D33+D43</f>
        <v>438864316</v>
      </c>
    </row>
    <row r="33" spans="1:4" s="19" customFormat="1" ht="15" x14ac:dyDescent="0.25">
      <c r="C33" s="19" t="s">
        <v>2</v>
      </c>
      <c r="D33" s="14">
        <f>D34+D40+D41+D42</f>
        <v>435185626</v>
      </c>
    </row>
    <row r="34" spans="1:4" x14ac:dyDescent="0.2">
      <c r="C34" s="10" t="s">
        <v>6</v>
      </c>
      <c r="D34" s="52">
        <f>D53+D65+D89+D105+D117+D134+D144+D162+D179+D204+D219+D235+D254+D267+D310+D333+D347+D362+D382+D394+D404+D420+D434+D279+D193</f>
        <v>425570275</v>
      </c>
    </row>
    <row r="35" spans="1:4" x14ac:dyDescent="0.2">
      <c r="C35" s="58" t="s">
        <v>134</v>
      </c>
      <c r="D35" s="52">
        <f>D54+D66+D90+D118+D163+D180+D205+D220+D255+D268+D311+D334+D348+D363+D383+D395+D421+D435+D236+D405</f>
        <v>301598099</v>
      </c>
    </row>
    <row r="36" spans="1:4" s="56" customFormat="1" ht="12" x14ac:dyDescent="0.2">
      <c r="C36" s="54" t="s">
        <v>211</v>
      </c>
      <c r="D36" s="55">
        <f>D91+D119+D164+D181+D422+D221+D349+D312+D364</f>
        <v>129064824</v>
      </c>
    </row>
    <row r="37" spans="1:4" x14ac:dyDescent="0.2">
      <c r="C37" s="58" t="s">
        <v>138</v>
      </c>
      <c r="D37" s="52">
        <f>D55+D67+D92+D120+D165+D182+D206+D222+D256+D269+D313+D335+D350+D365+D384+D396+D423+D406</f>
        <v>242344771</v>
      </c>
    </row>
    <row r="38" spans="1:4" s="71" customFormat="1" ht="12" x14ac:dyDescent="0.2">
      <c r="C38" s="96" t="s">
        <v>296</v>
      </c>
      <c r="D38" s="55">
        <f>D93+D121+D166+D183+D424+D223+D366</f>
        <v>101523976</v>
      </c>
    </row>
    <row r="39" spans="1:4" s="71" customFormat="1" ht="12" x14ac:dyDescent="0.2">
      <c r="C39" s="96" t="s">
        <v>176</v>
      </c>
      <c r="D39" s="55">
        <f>D94+D122+D184+D224+D367+D167+D425</f>
        <v>63396110</v>
      </c>
    </row>
    <row r="40" spans="1:4" x14ac:dyDescent="0.2">
      <c r="C40" s="10" t="s">
        <v>103</v>
      </c>
      <c r="D40" s="52">
        <f>D207+D257+D325+D314+D336+D385+D407+D351+D245</f>
        <v>5050765</v>
      </c>
    </row>
    <row r="41" spans="1:4" x14ac:dyDescent="0.2">
      <c r="C41" s="10" t="s">
        <v>106</v>
      </c>
      <c r="D41" s="52">
        <f>D289+D208+D258+D337+D315+D123</f>
        <v>179853</v>
      </c>
    </row>
    <row r="42" spans="1:4" x14ac:dyDescent="0.2">
      <c r="C42" s="10" t="s">
        <v>241</v>
      </c>
      <c r="D42" s="52">
        <f>D209+D352+D338+D408+D149+D386</f>
        <v>4384733</v>
      </c>
    </row>
    <row r="43" spans="1:4" s="19" customFormat="1" ht="15" x14ac:dyDescent="0.25">
      <c r="C43" s="19" t="s">
        <v>102</v>
      </c>
      <c r="D43" s="14">
        <f>D124+D168+D210+D270+D280+D368+D185+D316+D194+D95+D68</f>
        <v>3678690</v>
      </c>
    </row>
    <row r="44" spans="1:4" s="17" customFormat="1" ht="11.25" x14ac:dyDescent="0.2">
      <c r="D44" s="18"/>
    </row>
    <row r="45" spans="1:4" s="17" customFormat="1" ht="11.25" x14ac:dyDescent="0.2">
      <c r="D45" s="18"/>
    </row>
    <row r="46" spans="1:4" s="4" customFormat="1" ht="15.75" x14ac:dyDescent="0.25">
      <c r="A46" s="4" t="s">
        <v>39</v>
      </c>
      <c r="B46" s="3" t="s">
        <v>121</v>
      </c>
      <c r="C46" s="4" t="s">
        <v>185</v>
      </c>
      <c r="D46" s="95"/>
    </row>
    <row r="47" spans="1:4" s="17" customFormat="1" ht="11.25" x14ac:dyDescent="0.2">
      <c r="B47" s="16"/>
      <c r="D47" s="18"/>
    </row>
    <row r="48" spans="1:4" s="6" customFormat="1" ht="14.25" x14ac:dyDescent="0.2">
      <c r="B48" s="70"/>
      <c r="C48" s="6" t="s">
        <v>71</v>
      </c>
      <c r="D48" s="44">
        <f>SUM(D49:D50)</f>
        <v>4705431</v>
      </c>
    </row>
    <row r="49" spans="1:4" x14ac:dyDescent="0.2">
      <c r="B49" s="75"/>
      <c r="C49" s="10" t="s">
        <v>137</v>
      </c>
      <c r="D49" s="52">
        <v>4675431</v>
      </c>
    </row>
    <row r="50" spans="1:4" x14ac:dyDescent="0.2">
      <c r="B50" s="75"/>
      <c r="C50" s="10" t="s">
        <v>135</v>
      </c>
      <c r="D50" s="52">
        <v>30000</v>
      </c>
    </row>
    <row r="51" spans="1:4" s="6" customFormat="1" ht="14.25" x14ac:dyDescent="0.2">
      <c r="B51" s="70"/>
      <c r="C51" s="6" t="s">
        <v>3</v>
      </c>
      <c r="D51" s="44">
        <f>D52</f>
        <v>4705431</v>
      </c>
    </row>
    <row r="52" spans="1:4" s="19" customFormat="1" ht="15" x14ac:dyDescent="0.25">
      <c r="B52" s="28"/>
      <c r="C52" s="19" t="s">
        <v>2</v>
      </c>
      <c r="D52" s="14">
        <f>D53</f>
        <v>4705431</v>
      </c>
    </row>
    <row r="53" spans="1:4" x14ac:dyDescent="0.2">
      <c r="B53" s="75"/>
      <c r="C53" s="10" t="s">
        <v>6</v>
      </c>
      <c r="D53" s="52">
        <v>4705431</v>
      </c>
    </row>
    <row r="54" spans="1:4" x14ac:dyDescent="0.2">
      <c r="B54" s="75"/>
      <c r="C54" s="58" t="s">
        <v>134</v>
      </c>
      <c r="D54" s="52">
        <v>4006994</v>
      </c>
    </row>
    <row r="55" spans="1:4" x14ac:dyDescent="0.2">
      <c r="B55" s="75"/>
      <c r="C55" s="64" t="s">
        <v>138</v>
      </c>
      <c r="D55" s="52">
        <v>3167080</v>
      </c>
    </row>
    <row r="56" spans="1:4" s="17" customFormat="1" ht="11.25" x14ac:dyDescent="0.2">
      <c r="B56" s="92"/>
      <c r="D56" s="18"/>
    </row>
    <row r="57" spans="1:4" s="17" customFormat="1" ht="11.25" x14ac:dyDescent="0.2">
      <c r="B57" s="92"/>
      <c r="D57" s="18"/>
    </row>
    <row r="58" spans="1:4" s="53" customFormat="1" ht="15.75" x14ac:dyDescent="0.25">
      <c r="A58" s="4" t="s">
        <v>146</v>
      </c>
      <c r="B58" s="3" t="s">
        <v>121</v>
      </c>
      <c r="C58" s="4" t="s">
        <v>148</v>
      </c>
      <c r="D58" s="95"/>
    </row>
    <row r="59" spans="1:4" s="17" customFormat="1" ht="11.25" x14ac:dyDescent="0.2">
      <c r="B59" s="16"/>
      <c r="D59" s="18"/>
    </row>
    <row r="60" spans="1:4" s="53" customFormat="1" ht="14.25" x14ac:dyDescent="0.2">
      <c r="A60" s="6"/>
      <c r="B60" s="70"/>
      <c r="C60" s="6" t="s">
        <v>71</v>
      </c>
      <c r="D60" s="44">
        <f>D61+D62</f>
        <v>472347</v>
      </c>
    </row>
    <row r="61" spans="1:4" s="53" customFormat="1" x14ac:dyDescent="0.2">
      <c r="A61" s="10"/>
      <c r="B61" s="75"/>
      <c r="C61" s="10" t="s">
        <v>137</v>
      </c>
      <c r="D61" s="52">
        <v>415432</v>
      </c>
    </row>
    <row r="62" spans="1:4" s="53" customFormat="1" x14ac:dyDescent="0.2">
      <c r="A62" s="10"/>
      <c r="B62" s="75"/>
      <c r="C62" s="10" t="s">
        <v>135</v>
      </c>
      <c r="D62" s="52">
        <v>56915</v>
      </c>
    </row>
    <row r="63" spans="1:4" s="53" customFormat="1" ht="14.25" x14ac:dyDescent="0.2">
      <c r="A63" s="6"/>
      <c r="B63" s="70"/>
      <c r="C63" s="6" t="s">
        <v>3</v>
      </c>
      <c r="D63" s="44">
        <f>D64+D68</f>
        <v>472347</v>
      </c>
    </row>
    <row r="64" spans="1:4" s="53" customFormat="1" ht="15" x14ac:dyDescent="0.25">
      <c r="A64" s="19"/>
      <c r="B64" s="28"/>
      <c r="C64" s="19" t="s">
        <v>2</v>
      </c>
      <c r="D64" s="14">
        <f>D65</f>
        <v>465447</v>
      </c>
    </row>
    <row r="65" spans="1:4" s="53" customFormat="1" x14ac:dyDescent="0.2">
      <c r="A65" s="10"/>
      <c r="B65" s="75"/>
      <c r="C65" s="10" t="s">
        <v>6</v>
      </c>
      <c r="D65" s="52">
        <v>465447</v>
      </c>
    </row>
    <row r="66" spans="1:4" s="53" customFormat="1" x14ac:dyDescent="0.2">
      <c r="A66" s="10"/>
      <c r="B66" s="75"/>
      <c r="C66" s="58" t="s">
        <v>134</v>
      </c>
      <c r="D66" s="52">
        <v>344171</v>
      </c>
    </row>
    <row r="67" spans="1:4" s="53" customFormat="1" x14ac:dyDescent="0.2">
      <c r="A67" s="10"/>
      <c r="B67" s="75"/>
      <c r="C67" s="64" t="s">
        <v>138</v>
      </c>
      <c r="D67" s="52">
        <v>271974</v>
      </c>
    </row>
    <row r="68" spans="1:4" s="19" customFormat="1" ht="15" x14ac:dyDescent="0.25">
      <c r="C68" s="19" t="s">
        <v>102</v>
      </c>
      <c r="D68" s="14">
        <v>6900</v>
      </c>
    </row>
    <row r="69" spans="1:4" s="60" customFormat="1" ht="11.25" x14ac:dyDescent="0.2">
      <c r="D69" s="18"/>
    </row>
    <row r="70" spans="1:4" s="60" customFormat="1" ht="11.25" x14ac:dyDescent="0.2">
      <c r="D70" s="18"/>
    </row>
    <row r="71" spans="1:4" s="60" customFormat="1" ht="11.25" x14ac:dyDescent="0.2">
      <c r="D71" s="18"/>
    </row>
    <row r="72" spans="1:4" s="60" customFormat="1" ht="11.25" x14ac:dyDescent="0.2">
      <c r="D72" s="18"/>
    </row>
    <row r="73" spans="1:4" s="60" customFormat="1" ht="11.25" x14ac:dyDescent="0.2">
      <c r="D73" s="18"/>
    </row>
    <row r="74" spans="1:4" s="60" customFormat="1" ht="11.25" x14ac:dyDescent="0.2">
      <c r="D74" s="18"/>
    </row>
    <row r="75" spans="1:4" s="60" customFormat="1" ht="11.25" x14ac:dyDescent="0.2">
      <c r="D75" s="18"/>
    </row>
    <row r="76" spans="1:4" s="60" customFormat="1" ht="11.25" x14ac:dyDescent="0.2">
      <c r="D76" s="18"/>
    </row>
    <row r="77" spans="1:4" s="60" customFormat="1" ht="11.25" x14ac:dyDescent="0.2">
      <c r="D77" s="18"/>
    </row>
    <row r="78" spans="1:4" s="60" customFormat="1" ht="11.25" x14ac:dyDescent="0.2">
      <c r="D78" s="18"/>
    </row>
    <row r="79" spans="1:4" s="60" customFormat="1" ht="11.25" x14ac:dyDescent="0.2">
      <c r="D79" s="18"/>
    </row>
    <row r="80" spans="1:4" s="4" customFormat="1" ht="15.75" x14ac:dyDescent="0.25">
      <c r="A80" s="4" t="s">
        <v>40</v>
      </c>
      <c r="B80" s="3" t="s">
        <v>120</v>
      </c>
      <c r="C80" s="4" t="s">
        <v>98</v>
      </c>
      <c r="D80" s="95"/>
    </row>
    <row r="81" spans="2:4" s="17" customFormat="1" ht="11.25" x14ac:dyDescent="0.2">
      <c r="B81" s="16"/>
      <c r="D81" s="18"/>
    </row>
    <row r="82" spans="2:4" s="6" customFormat="1" ht="14.25" x14ac:dyDescent="0.2">
      <c r="B82" s="70"/>
      <c r="C82" s="6" t="s">
        <v>71</v>
      </c>
      <c r="D82" s="44">
        <f>SUM(D83:D86)</f>
        <v>101134482</v>
      </c>
    </row>
    <row r="83" spans="2:4" x14ac:dyDescent="0.2">
      <c r="B83" s="75"/>
      <c r="C83" s="10" t="s">
        <v>137</v>
      </c>
      <c r="D83" s="52">
        <v>87739568</v>
      </c>
    </row>
    <row r="84" spans="2:4" s="53" customFormat="1" x14ac:dyDescent="0.2">
      <c r="B84" s="97"/>
      <c r="C84" s="80" t="s">
        <v>213</v>
      </c>
      <c r="D84" s="52">
        <v>11777830</v>
      </c>
    </row>
    <row r="85" spans="2:4" x14ac:dyDescent="0.2">
      <c r="B85" s="75"/>
      <c r="C85" s="10" t="s">
        <v>135</v>
      </c>
      <c r="D85" s="52">
        <v>817084</v>
      </c>
    </row>
    <row r="86" spans="2:4" x14ac:dyDescent="0.2">
      <c r="B86" s="75"/>
      <c r="C86" s="10" t="s">
        <v>240</v>
      </c>
      <c r="D86" s="52">
        <v>800000</v>
      </c>
    </row>
    <row r="87" spans="2:4" s="6" customFormat="1" ht="14.25" x14ac:dyDescent="0.2">
      <c r="B87" s="70"/>
      <c r="C87" s="6" t="s">
        <v>3</v>
      </c>
      <c r="D87" s="44">
        <f>D88+D95</f>
        <v>101134482</v>
      </c>
    </row>
    <row r="88" spans="2:4" s="19" customFormat="1" ht="15" x14ac:dyDescent="0.25">
      <c r="B88" s="28"/>
      <c r="C88" s="19" t="s">
        <v>2</v>
      </c>
      <c r="D88" s="14">
        <f>D89</f>
        <v>101032375</v>
      </c>
    </row>
    <row r="89" spans="2:4" x14ac:dyDescent="0.2">
      <c r="B89" s="75"/>
      <c r="C89" s="10" t="s">
        <v>6</v>
      </c>
      <c r="D89" s="52">
        <v>101032375</v>
      </c>
    </row>
    <row r="90" spans="2:4" x14ac:dyDescent="0.2">
      <c r="B90" s="75"/>
      <c r="C90" s="58" t="s">
        <v>134</v>
      </c>
      <c r="D90" s="52">
        <v>85436405</v>
      </c>
    </row>
    <row r="91" spans="2:4" s="56" customFormat="1" ht="12" x14ac:dyDescent="0.2">
      <c r="B91" s="98"/>
      <c r="C91" s="54" t="s">
        <v>211</v>
      </c>
      <c r="D91" s="55">
        <v>11777830</v>
      </c>
    </row>
    <row r="92" spans="2:4" x14ac:dyDescent="0.2">
      <c r="B92" s="75"/>
      <c r="C92" s="58" t="s">
        <v>138</v>
      </c>
      <c r="D92" s="52">
        <v>68714870</v>
      </c>
    </row>
    <row r="93" spans="2:4" s="71" customFormat="1" ht="12" x14ac:dyDescent="0.2">
      <c r="B93" s="99"/>
      <c r="C93" s="96" t="s">
        <v>296</v>
      </c>
      <c r="D93" s="55">
        <v>9489511</v>
      </c>
    </row>
    <row r="94" spans="2:4" s="71" customFormat="1" ht="12" x14ac:dyDescent="0.2">
      <c r="B94" s="99"/>
      <c r="C94" s="96" t="s">
        <v>176</v>
      </c>
      <c r="D94" s="55">
        <v>32870394</v>
      </c>
    </row>
    <row r="95" spans="2:4" s="19" customFormat="1" ht="15" x14ac:dyDescent="0.25">
      <c r="C95" s="19" t="s">
        <v>102</v>
      </c>
      <c r="D95" s="14">
        <v>102107</v>
      </c>
    </row>
    <row r="96" spans="2:4" s="17" customFormat="1" ht="11.25" x14ac:dyDescent="0.2">
      <c r="B96" s="92"/>
      <c r="D96" s="18"/>
    </row>
    <row r="97" spans="1:4" s="17" customFormat="1" ht="11.25" x14ac:dyDescent="0.2">
      <c r="B97" s="92"/>
      <c r="D97" s="18"/>
    </row>
    <row r="98" spans="1:4" s="53" customFormat="1" ht="15.75" x14ac:dyDescent="0.25">
      <c r="A98" s="4" t="s">
        <v>147</v>
      </c>
      <c r="B98" s="3" t="s">
        <v>120</v>
      </c>
      <c r="C98" s="4" t="s">
        <v>198</v>
      </c>
      <c r="D98" s="95"/>
    </row>
    <row r="99" spans="1:4" s="53" customFormat="1" ht="15.75" x14ac:dyDescent="0.25">
      <c r="A99" s="4"/>
      <c r="B99" s="3"/>
      <c r="C99" s="4" t="s">
        <v>209</v>
      </c>
      <c r="D99" s="95"/>
    </row>
    <row r="100" spans="1:4" s="17" customFormat="1" ht="11.25" x14ac:dyDescent="0.2">
      <c r="B100" s="16"/>
      <c r="D100" s="18"/>
    </row>
    <row r="101" spans="1:4" s="53" customFormat="1" ht="14.25" x14ac:dyDescent="0.2">
      <c r="A101" s="6"/>
      <c r="B101" s="70"/>
      <c r="C101" s="6" t="s">
        <v>71</v>
      </c>
      <c r="D101" s="44">
        <f>SUM(D102:D102)</f>
        <v>27076361</v>
      </c>
    </row>
    <row r="102" spans="1:4" s="53" customFormat="1" x14ac:dyDescent="0.2">
      <c r="A102" s="10"/>
      <c r="B102" s="65"/>
      <c r="C102" s="10" t="s">
        <v>137</v>
      </c>
      <c r="D102" s="52">
        <v>27076361</v>
      </c>
    </row>
    <row r="103" spans="1:4" s="53" customFormat="1" ht="14.25" x14ac:dyDescent="0.2">
      <c r="A103" s="6"/>
      <c r="B103" s="70"/>
      <c r="C103" s="6" t="s">
        <v>3</v>
      </c>
      <c r="D103" s="44">
        <f t="shared" ref="D103:D104" si="0">D104</f>
        <v>27076361</v>
      </c>
    </row>
    <row r="104" spans="1:4" s="53" customFormat="1" ht="15" x14ac:dyDescent="0.25">
      <c r="A104" s="19"/>
      <c r="B104" s="19"/>
      <c r="C104" s="19" t="s">
        <v>2</v>
      </c>
      <c r="D104" s="14">
        <f t="shared" si="0"/>
        <v>27076361</v>
      </c>
    </row>
    <row r="105" spans="1:4" s="53" customFormat="1" x14ac:dyDescent="0.2">
      <c r="A105" s="49"/>
      <c r="B105" s="100"/>
      <c r="C105" s="10" t="s">
        <v>1</v>
      </c>
      <c r="D105" s="101">
        <v>27076361</v>
      </c>
    </row>
    <row r="106" spans="1:4" s="17" customFormat="1" ht="11.25" x14ac:dyDescent="0.2">
      <c r="B106" s="92"/>
      <c r="D106" s="18"/>
    </row>
    <row r="107" spans="1:4" s="17" customFormat="1" ht="11.25" x14ac:dyDescent="0.2">
      <c r="B107" s="92"/>
      <c r="D107" s="18"/>
    </row>
    <row r="108" spans="1:4" s="4" customFormat="1" ht="15.75" x14ac:dyDescent="0.25">
      <c r="A108" s="4" t="s">
        <v>41</v>
      </c>
      <c r="B108" s="3" t="s">
        <v>119</v>
      </c>
      <c r="C108" s="4" t="s">
        <v>11</v>
      </c>
      <c r="D108" s="95"/>
    </row>
    <row r="109" spans="1:4" s="77" customFormat="1" ht="12" x14ac:dyDescent="0.2">
      <c r="B109" s="102" t="s">
        <v>216</v>
      </c>
      <c r="D109" s="79"/>
    </row>
    <row r="110" spans="1:4" s="6" customFormat="1" ht="14.25" x14ac:dyDescent="0.2">
      <c r="C110" s="6" t="s">
        <v>71</v>
      </c>
      <c r="D110" s="44">
        <f>SUM(D111:D114)</f>
        <v>185498698</v>
      </c>
    </row>
    <row r="111" spans="1:4" x14ac:dyDescent="0.2">
      <c r="B111" s="75"/>
      <c r="C111" s="10" t="s">
        <v>137</v>
      </c>
      <c r="D111" s="52">
        <v>89034119</v>
      </c>
    </row>
    <row r="112" spans="1:4" s="53" customFormat="1" x14ac:dyDescent="0.2">
      <c r="B112" s="97"/>
      <c r="C112" s="80" t="s">
        <v>213</v>
      </c>
      <c r="D112" s="52">
        <v>91851525</v>
      </c>
    </row>
    <row r="113" spans="1:4" x14ac:dyDescent="0.2">
      <c r="B113" s="75"/>
      <c r="C113" s="10" t="s">
        <v>135</v>
      </c>
      <c r="D113" s="52">
        <v>2413054</v>
      </c>
    </row>
    <row r="114" spans="1:4" x14ac:dyDescent="0.2">
      <c r="B114" s="75"/>
      <c r="C114" s="10" t="s">
        <v>240</v>
      </c>
      <c r="D114" s="52">
        <v>2200000</v>
      </c>
    </row>
    <row r="115" spans="1:4" s="6" customFormat="1" ht="14.25" x14ac:dyDescent="0.2">
      <c r="B115" s="70"/>
      <c r="C115" s="6" t="s">
        <v>3</v>
      </c>
      <c r="D115" s="44">
        <f>D116+D124</f>
        <v>185498698</v>
      </c>
    </row>
    <row r="116" spans="1:4" s="19" customFormat="1" ht="15" x14ac:dyDescent="0.25">
      <c r="B116" s="28"/>
      <c r="C116" s="19" t="s">
        <v>2</v>
      </c>
      <c r="D116" s="14">
        <f>D117+D123</f>
        <v>184920890</v>
      </c>
    </row>
    <row r="117" spans="1:4" x14ac:dyDescent="0.2">
      <c r="B117" s="75"/>
      <c r="C117" s="10" t="s">
        <v>6</v>
      </c>
      <c r="D117" s="52">
        <v>184836445</v>
      </c>
    </row>
    <row r="118" spans="1:4" x14ac:dyDescent="0.2">
      <c r="B118" s="75"/>
      <c r="C118" s="58" t="s">
        <v>134</v>
      </c>
      <c r="D118" s="52">
        <v>157173572</v>
      </c>
    </row>
    <row r="119" spans="1:4" s="56" customFormat="1" ht="12" x14ac:dyDescent="0.2">
      <c r="B119" s="98"/>
      <c r="C119" s="54" t="s">
        <v>211</v>
      </c>
      <c r="D119" s="55">
        <v>90857659</v>
      </c>
    </row>
    <row r="120" spans="1:4" x14ac:dyDescent="0.2">
      <c r="B120" s="75"/>
      <c r="C120" s="58" t="s">
        <v>138</v>
      </c>
      <c r="D120" s="52">
        <v>126899351</v>
      </c>
    </row>
    <row r="121" spans="1:4" s="71" customFormat="1" ht="12" x14ac:dyDescent="0.2">
      <c r="B121" s="99"/>
      <c r="C121" s="96" t="s">
        <v>296</v>
      </c>
      <c r="D121" s="55">
        <v>73332247</v>
      </c>
    </row>
    <row r="122" spans="1:4" s="71" customFormat="1" ht="12" x14ac:dyDescent="0.2">
      <c r="B122" s="99"/>
      <c r="C122" s="96" t="s">
        <v>176</v>
      </c>
      <c r="D122" s="55">
        <v>23725545</v>
      </c>
    </row>
    <row r="123" spans="1:4" x14ac:dyDescent="0.2">
      <c r="C123" s="10" t="s">
        <v>106</v>
      </c>
      <c r="D123" s="52">
        <v>84445</v>
      </c>
    </row>
    <row r="124" spans="1:4" s="60" customFormat="1" ht="15" x14ac:dyDescent="0.25">
      <c r="A124" s="19"/>
      <c r="B124" s="28"/>
      <c r="C124" s="19" t="s">
        <v>102</v>
      </c>
      <c r="D124" s="14">
        <v>577808</v>
      </c>
    </row>
    <row r="125" spans="1:4" s="17" customFormat="1" ht="11.25" x14ac:dyDescent="0.2">
      <c r="B125" s="92"/>
      <c r="D125" s="18"/>
    </row>
    <row r="126" spans="1:4" s="17" customFormat="1" ht="11.25" x14ac:dyDescent="0.2">
      <c r="B126" s="92"/>
      <c r="D126" s="18"/>
    </row>
    <row r="127" spans="1:4" s="19" customFormat="1" ht="15.75" x14ac:dyDescent="0.25">
      <c r="A127" s="4" t="s">
        <v>99</v>
      </c>
      <c r="B127" s="3" t="s">
        <v>119</v>
      </c>
      <c r="C127" s="4" t="s">
        <v>100</v>
      </c>
      <c r="D127" s="95"/>
    </row>
    <row r="128" spans="1:4" s="19" customFormat="1" ht="15.75" x14ac:dyDescent="0.25">
      <c r="A128" s="4"/>
      <c r="B128" s="102" t="s">
        <v>216</v>
      </c>
      <c r="C128" s="4" t="s">
        <v>101</v>
      </c>
      <c r="D128" s="95"/>
    </row>
    <row r="129" spans="1:4" s="60" customFormat="1" ht="11.25" x14ac:dyDescent="0.2">
      <c r="A129" s="77"/>
      <c r="B129" s="139"/>
      <c r="C129" s="77"/>
      <c r="D129" s="79"/>
    </row>
    <row r="130" spans="1:4" s="19" customFormat="1" ht="15" x14ac:dyDescent="0.25">
      <c r="A130" s="6"/>
      <c r="B130" s="70"/>
      <c r="C130" s="6" t="s">
        <v>71</v>
      </c>
      <c r="D130" s="44">
        <f>SUM(D131:D131)</f>
        <v>433200</v>
      </c>
    </row>
    <row r="131" spans="1:4" s="19" customFormat="1" ht="15" x14ac:dyDescent="0.25">
      <c r="A131" s="10"/>
      <c r="B131" s="75"/>
      <c r="C131" s="10" t="s">
        <v>137</v>
      </c>
      <c r="D131" s="52">
        <v>433200</v>
      </c>
    </row>
    <row r="132" spans="1:4" s="19" customFormat="1" ht="15" x14ac:dyDescent="0.25">
      <c r="A132" s="6"/>
      <c r="B132" s="70"/>
      <c r="C132" s="6" t="s">
        <v>3</v>
      </c>
      <c r="D132" s="44">
        <f t="shared" ref="D132:D133" si="1">D133</f>
        <v>433200</v>
      </c>
    </row>
    <row r="133" spans="1:4" s="19" customFormat="1" ht="15" x14ac:dyDescent="0.25">
      <c r="B133" s="28"/>
      <c r="C133" s="19" t="s">
        <v>2</v>
      </c>
      <c r="D133" s="14">
        <f t="shared" si="1"/>
        <v>433200</v>
      </c>
    </row>
    <row r="134" spans="1:4" s="19" customFormat="1" ht="15" x14ac:dyDescent="0.25">
      <c r="A134" s="10"/>
      <c r="B134" s="75"/>
      <c r="C134" s="10" t="s">
        <v>1</v>
      </c>
      <c r="D134" s="52">
        <v>433200</v>
      </c>
    </row>
    <row r="135" spans="1:4" s="17" customFormat="1" ht="11.25" x14ac:dyDescent="0.2">
      <c r="B135" s="92"/>
      <c r="D135" s="18"/>
    </row>
    <row r="136" spans="1:4" s="17" customFormat="1" ht="11.25" x14ac:dyDescent="0.2">
      <c r="B136" s="92"/>
      <c r="D136" s="18"/>
    </row>
    <row r="137" spans="1:4" s="53" customFormat="1" ht="15.75" x14ac:dyDescent="0.25">
      <c r="A137" s="4" t="s">
        <v>144</v>
      </c>
      <c r="B137" s="3" t="s">
        <v>259</v>
      </c>
      <c r="C137" s="4" t="s">
        <v>252</v>
      </c>
      <c r="D137" s="95"/>
    </row>
    <row r="138" spans="1:4" s="60" customFormat="1" ht="14.25" x14ac:dyDescent="0.2">
      <c r="A138" s="6"/>
      <c r="B138" s="102" t="s">
        <v>260</v>
      </c>
      <c r="C138" s="77"/>
      <c r="D138" s="79"/>
    </row>
    <row r="139" spans="1:4" s="53" customFormat="1" ht="14.25" x14ac:dyDescent="0.2">
      <c r="C139" s="6" t="s">
        <v>71</v>
      </c>
      <c r="D139" s="44">
        <f>SUM(D140:D141)</f>
        <v>30085508</v>
      </c>
    </row>
    <row r="140" spans="1:4" s="53" customFormat="1" x14ac:dyDescent="0.2">
      <c r="A140" s="10"/>
      <c r="B140" s="75"/>
      <c r="C140" s="10" t="s">
        <v>137</v>
      </c>
      <c r="D140" s="52">
        <v>26785508</v>
      </c>
    </row>
    <row r="141" spans="1:4" s="53" customFormat="1" x14ac:dyDescent="0.2">
      <c r="B141" s="97"/>
      <c r="C141" s="80" t="s">
        <v>213</v>
      </c>
      <c r="D141" s="52">
        <v>3300000</v>
      </c>
    </row>
    <row r="142" spans="1:4" s="53" customFormat="1" ht="14.25" x14ac:dyDescent="0.2">
      <c r="A142" s="6"/>
      <c r="B142" s="70"/>
      <c r="C142" s="6" t="s">
        <v>3</v>
      </c>
      <c r="D142" s="44">
        <f>D143</f>
        <v>30085508</v>
      </c>
    </row>
    <row r="143" spans="1:4" s="53" customFormat="1" ht="15" x14ac:dyDescent="0.25">
      <c r="A143" s="19"/>
      <c r="B143" s="28"/>
      <c r="C143" s="19" t="s">
        <v>2</v>
      </c>
      <c r="D143" s="14">
        <f>D144+D149</f>
        <v>30085508</v>
      </c>
    </row>
    <row r="144" spans="1:4" s="53" customFormat="1" x14ac:dyDescent="0.2">
      <c r="A144" s="10"/>
      <c r="B144" s="75"/>
      <c r="C144" s="10" t="s">
        <v>6</v>
      </c>
      <c r="D144" s="52">
        <f>SUM(D145:D148)</f>
        <v>30015008</v>
      </c>
    </row>
    <row r="145" spans="1:4" s="56" customFormat="1" ht="12" x14ac:dyDescent="0.2">
      <c r="B145" s="98"/>
      <c r="C145" s="68" t="s">
        <v>364</v>
      </c>
      <c r="D145" s="55">
        <v>7659161</v>
      </c>
    </row>
    <row r="146" spans="1:4" s="56" customFormat="1" ht="12" x14ac:dyDescent="0.2">
      <c r="B146" s="98"/>
      <c r="C146" s="68" t="s">
        <v>365</v>
      </c>
      <c r="D146" s="55">
        <v>10600692</v>
      </c>
    </row>
    <row r="147" spans="1:4" s="56" customFormat="1" ht="12" x14ac:dyDescent="0.2">
      <c r="B147" s="98"/>
      <c r="C147" s="68" t="s">
        <v>257</v>
      </c>
      <c r="D147" s="55">
        <v>11723055</v>
      </c>
    </row>
    <row r="148" spans="1:4" s="56" customFormat="1" ht="12" x14ac:dyDescent="0.2">
      <c r="B148" s="98"/>
      <c r="C148" s="68" t="s">
        <v>253</v>
      </c>
      <c r="D148" s="55">
        <v>32100</v>
      </c>
    </row>
    <row r="149" spans="1:4" x14ac:dyDescent="0.2">
      <c r="C149" s="10" t="s">
        <v>290</v>
      </c>
      <c r="D149" s="52">
        <f>D150</f>
        <v>70500</v>
      </c>
    </row>
    <row r="150" spans="1:4" s="56" customFormat="1" ht="12" x14ac:dyDescent="0.2">
      <c r="B150" s="98"/>
      <c r="C150" s="68" t="s">
        <v>291</v>
      </c>
      <c r="D150" s="55">
        <v>70500</v>
      </c>
    </row>
    <row r="151" spans="1:4" s="17" customFormat="1" ht="11.25" x14ac:dyDescent="0.2">
      <c r="B151" s="92"/>
      <c r="D151" s="18"/>
    </row>
    <row r="152" spans="1:4" s="17" customFormat="1" ht="11.25" x14ac:dyDescent="0.2">
      <c r="B152" s="92"/>
      <c r="D152" s="18"/>
    </row>
    <row r="153" spans="1:4" s="17" customFormat="1" ht="11.25" x14ac:dyDescent="0.2">
      <c r="B153" s="92"/>
      <c r="D153" s="18"/>
    </row>
    <row r="154" spans="1:4" s="4" customFormat="1" ht="15.75" x14ac:dyDescent="0.25">
      <c r="A154" s="4" t="s">
        <v>42</v>
      </c>
      <c r="B154" s="3" t="s">
        <v>119</v>
      </c>
      <c r="C154" s="4" t="s">
        <v>12</v>
      </c>
      <c r="D154" s="95"/>
    </row>
    <row r="155" spans="1:4" s="77" customFormat="1" ht="12" x14ac:dyDescent="0.2">
      <c r="B155" s="102" t="s">
        <v>216</v>
      </c>
      <c r="D155" s="79"/>
    </row>
    <row r="156" spans="1:4" s="6" customFormat="1" ht="14.25" x14ac:dyDescent="0.2">
      <c r="C156" s="6" t="s">
        <v>71</v>
      </c>
      <c r="D156" s="44">
        <f>SUM(D157:D159)</f>
        <v>16954758</v>
      </c>
    </row>
    <row r="157" spans="1:4" x14ac:dyDescent="0.2">
      <c r="B157" s="75"/>
      <c r="C157" s="10" t="s">
        <v>137</v>
      </c>
      <c r="D157" s="52">
        <v>1925091</v>
      </c>
    </row>
    <row r="158" spans="1:4" s="53" customFormat="1" x14ac:dyDescent="0.2">
      <c r="B158" s="97"/>
      <c r="C158" s="80" t="s">
        <v>213</v>
      </c>
      <c r="D158" s="52">
        <v>14945551</v>
      </c>
    </row>
    <row r="159" spans="1:4" x14ac:dyDescent="0.2">
      <c r="B159" s="75"/>
      <c r="C159" s="10" t="s">
        <v>135</v>
      </c>
      <c r="D159" s="52">
        <v>84116</v>
      </c>
    </row>
    <row r="160" spans="1:4" s="6" customFormat="1" ht="14.25" x14ac:dyDescent="0.2">
      <c r="B160" s="70"/>
      <c r="C160" s="6" t="s">
        <v>3</v>
      </c>
      <c r="D160" s="44">
        <f>D161+D168</f>
        <v>16954758</v>
      </c>
    </row>
    <row r="161" spans="1:4" s="19" customFormat="1" ht="15" x14ac:dyDescent="0.25">
      <c r="B161" s="28"/>
      <c r="C161" s="19" t="s">
        <v>2</v>
      </c>
      <c r="D161" s="14">
        <f>D162</f>
        <v>16747982</v>
      </c>
    </row>
    <row r="162" spans="1:4" x14ac:dyDescent="0.2">
      <c r="B162" s="75"/>
      <c r="C162" s="10" t="s">
        <v>6</v>
      </c>
      <c r="D162" s="52">
        <v>16747982</v>
      </c>
    </row>
    <row r="163" spans="1:4" x14ac:dyDescent="0.2">
      <c r="B163" s="75"/>
      <c r="C163" s="58" t="s">
        <v>134</v>
      </c>
      <c r="D163" s="52">
        <v>14147845</v>
      </c>
    </row>
    <row r="164" spans="1:4" s="56" customFormat="1" ht="12" x14ac:dyDescent="0.2">
      <c r="B164" s="98"/>
      <c r="C164" s="54" t="s">
        <v>211</v>
      </c>
      <c r="D164" s="55">
        <v>12330409</v>
      </c>
    </row>
    <row r="165" spans="1:4" x14ac:dyDescent="0.2">
      <c r="B165" s="75"/>
      <c r="C165" s="58" t="s">
        <v>138</v>
      </c>
      <c r="D165" s="52">
        <v>11394144</v>
      </c>
    </row>
    <row r="166" spans="1:4" s="71" customFormat="1" ht="12" x14ac:dyDescent="0.2">
      <c r="B166" s="99"/>
      <c r="C166" s="96" t="s">
        <v>296</v>
      </c>
      <c r="D166" s="55">
        <v>7419705</v>
      </c>
    </row>
    <row r="167" spans="1:4" s="71" customFormat="1" ht="12" x14ac:dyDescent="0.2">
      <c r="A167" s="103"/>
      <c r="B167" s="99"/>
      <c r="C167" s="96" t="s">
        <v>176</v>
      </c>
      <c r="D167" s="55">
        <v>950703</v>
      </c>
    </row>
    <row r="168" spans="1:4" s="60" customFormat="1" ht="15" x14ac:dyDescent="0.25">
      <c r="A168" s="19"/>
      <c r="B168" s="28"/>
      <c r="C168" s="19" t="s">
        <v>102</v>
      </c>
      <c r="D168" s="14">
        <v>206776</v>
      </c>
    </row>
    <row r="169" spans="1:4" s="60" customFormat="1" ht="11.25" x14ac:dyDescent="0.2">
      <c r="B169" s="86"/>
      <c r="D169" s="61"/>
    </row>
    <row r="170" spans="1:4" s="4" customFormat="1" ht="15.75" x14ac:dyDescent="0.25">
      <c r="A170" s="88" t="s">
        <v>43</v>
      </c>
      <c r="B170" s="3" t="s">
        <v>113</v>
      </c>
      <c r="C170" s="4" t="s">
        <v>84</v>
      </c>
      <c r="D170" s="95"/>
    </row>
    <row r="171" spans="1:4" s="77" customFormat="1" ht="10.5" x14ac:dyDescent="0.15">
      <c r="A171" s="140"/>
      <c r="B171" s="78"/>
      <c r="D171" s="79"/>
    </row>
    <row r="172" spans="1:4" s="6" customFormat="1" ht="14.25" x14ac:dyDescent="0.2">
      <c r="A172" s="104"/>
      <c r="B172" s="70"/>
      <c r="C172" s="6" t="s">
        <v>71</v>
      </c>
      <c r="D172" s="44">
        <f>SUM(D173:D176)</f>
        <v>24110139</v>
      </c>
    </row>
    <row r="173" spans="1:4" x14ac:dyDescent="0.2">
      <c r="A173" s="105"/>
      <c r="B173" s="75"/>
      <c r="C173" s="10" t="s">
        <v>137</v>
      </c>
      <c r="D173" s="52">
        <v>15563707</v>
      </c>
    </row>
    <row r="174" spans="1:4" s="53" customFormat="1" x14ac:dyDescent="0.2">
      <c r="A174" s="106"/>
      <c r="B174" s="97"/>
      <c r="C174" s="80" t="s">
        <v>213</v>
      </c>
      <c r="D174" s="52">
        <v>6812170</v>
      </c>
    </row>
    <row r="175" spans="1:4" x14ac:dyDescent="0.2">
      <c r="A175" s="105"/>
      <c r="B175" s="75"/>
      <c r="C175" s="10" t="s">
        <v>135</v>
      </c>
      <c r="D175" s="52">
        <v>1729262</v>
      </c>
    </row>
    <row r="176" spans="1:4" x14ac:dyDescent="0.2">
      <c r="A176" s="105"/>
      <c r="B176" s="75"/>
      <c r="C176" s="10" t="s">
        <v>240</v>
      </c>
      <c r="D176" s="52">
        <v>5000</v>
      </c>
    </row>
    <row r="177" spans="1:4" s="6" customFormat="1" ht="14.25" x14ac:dyDescent="0.2">
      <c r="A177" s="104"/>
      <c r="B177" s="70"/>
      <c r="C177" s="6" t="s">
        <v>3</v>
      </c>
      <c r="D177" s="44">
        <f>D178+D185</f>
        <v>24110139</v>
      </c>
    </row>
    <row r="178" spans="1:4" s="19" customFormat="1" ht="15" x14ac:dyDescent="0.25">
      <c r="A178" s="107"/>
      <c r="B178" s="28"/>
      <c r="C178" s="19" t="s">
        <v>2</v>
      </c>
      <c r="D178" s="14">
        <f>D179</f>
        <v>23896764</v>
      </c>
    </row>
    <row r="179" spans="1:4" x14ac:dyDescent="0.2">
      <c r="A179" s="105"/>
      <c r="B179" s="75"/>
      <c r="C179" s="10" t="s">
        <v>6</v>
      </c>
      <c r="D179" s="52">
        <v>23896764</v>
      </c>
    </row>
    <row r="180" spans="1:4" x14ac:dyDescent="0.2">
      <c r="A180" s="105"/>
      <c r="B180" s="75"/>
      <c r="C180" s="58" t="s">
        <v>134</v>
      </c>
      <c r="D180" s="52">
        <v>16399660</v>
      </c>
    </row>
    <row r="181" spans="1:4" s="56" customFormat="1" ht="12" x14ac:dyDescent="0.2">
      <c r="A181" s="108"/>
      <c r="B181" s="98"/>
      <c r="C181" s="54" t="s">
        <v>211</v>
      </c>
      <c r="D181" s="55">
        <v>6812170</v>
      </c>
    </row>
    <row r="182" spans="1:4" x14ac:dyDescent="0.2">
      <c r="A182" s="105"/>
      <c r="B182" s="75"/>
      <c r="C182" s="58" t="s">
        <v>138</v>
      </c>
      <c r="D182" s="52">
        <v>13253713</v>
      </c>
    </row>
    <row r="183" spans="1:4" s="71" customFormat="1" ht="12" x14ac:dyDescent="0.2">
      <c r="A183" s="103"/>
      <c r="B183" s="99"/>
      <c r="C183" s="96" t="s">
        <v>296</v>
      </c>
      <c r="D183" s="55">
        <v>5495569</v>
      </c>
    </row>
    <row r="184" spans="1:4" s="71" customFormat="1" ht="12" x14ac:dyDescent="0.2">
      <c r="A184" s="103"/>
      <c r="B184" s="99"/>
      <c r="C184" s="96" t="s">
        <v>176</v>
      </c>
      <c r="D184" s="55">
        <v>2009073</v>
      </c>
    </row>
    <row r="185" spans="1:4" s="60" customFormat="1" ht="15" x14ac:dyDescent="0.25">
      <c r="A185" s="19"/>
      <c r="B185" s="28"/>
      <c r="C185" s="19" t="s">
        <v>102</v>
      </c>
      <c r="D185" s="14">
        <v>213375</v>
      </c>
    </row>
    <row r="186" spans="1:4" s="17" customFormat="1" ht="11.25" x14ac:dyDescent="0.2">
      <c r="A186" s="15"/>
      <c r="B186" s="92"/>
      <c r="D186" s="18"/>
    </row>
    <row r="187" spans="1:4" s="53" customFormat="1" ht="15.75" x14ac:dyDescent="0.25">
      <c r="A187" s="4" t="s">
        <v>246</v>
      </c>
      <c r="B187" s="3" t="s">
        <v>113</v>
      </c>
      <c r="C187" s="4" t="s">
        <v>248</v>
      </c>
      <c r="D187" s="95"/>
    </row>
    <row r="188" spans="1:4" s="17" customFormat="1" ht="11.25" x14ac:dyDescent="0.2">
      <c r="B188" s="16"/>
      <c r="D188" s="18"/>
    </row>
    <row r="189" spans="1:4" s="53" customFormat="1" ht="14.25" x14ac:dyDescent="0.2">
      <c r="A189" s="6"/>
      <c r="B189" s="70"/>
      <c r="C189" s="6" t="s">
        <v>71</v>
      </c>
      <c r="D189" s="44">
        <f>SUM(D190:D190)</f>
        <v>1225180</v>
      </c>
    </row>
    <row r="190" spans="1:4" x14ac:dyDescent="0.2">
      <c r="A190" s="105"/>
      <c r="B190" s="75"/>
      <c r="C190" s="10" t="s">
        <v>137</v>
      </c>
      <c r="D190" s="52">
        <v>1225180</v>
      </c>
    </row>
    <row r="191" spans="1:4" s="53" customFormat="1" ht="14.25" x14ac:dyDescent="0.2">
      <c r="A191" s="6"/>
      <c r="B191" s="70"/>
      <c r="C191" s="6" t="s">
        <v>3</v>
      </c>
      <c r="D191" s="44">
        <f>D192+D194</f>
        <v>1225180</v>
      </c>
    </row>
    <row r="192" spans="1:4" s="53" customFormat="1" ht="15" x14ac:dyDescent="0.25">
      <c r="A192" s="19"/>
      <c r="B192" s="28"/>
      <c r="C192" s="19" t="s">
        <v>2</v>
      </c>
      <c r="D192" s="14">
        <f>D193</f>
        <v>114818</v>
      </c>
    </row>
    <row r="193" spans="1:4" s="53" customFormat="1" x14ac:dyDescent="0.2">
      <c r="A193" s="10"/>
      <c r="B193" s="75"/>
      <c r="C193" s="10" t="s">
        <v>1</v>
      </c>
      <c r="D193" s="52">
        <v>114818</v>
      </c>
    </row>
    <row r="194" spans="1:4" s="19" customFormat="1" ht="15" x14ac:dyDescent="0.25">
      <c r="C194" s="19" t="s">
        <v>102</v>
      </c>
      <c r="D194" s="14">
        <v>1110362</v>
      </c>
    </row>
    <row r="195" spans="1:4" s="17" customFormat="1" ht="11.25" x14ac:dyDescent="0.2">
      <c r="A195" s="15"/>
      <c r="B195" s="92"/>
      <c r="D195" s="18"/>
    </row>
    <row r="196" spans="1:4" s="60" customFormat="1" ht="15.75" x14ac:dyDescent="0.25">
      <c r="A196" s="88" t="s">
        <v>54</v>
      </c>
      <c r="B196" s="3" t="s">
        <v>113</v>
      </c>
      <c r="C196" s="4" t="s">
        <v>337</v>
      </c>
      <c r="D196" s="95"/>
    </row>
    <row r="197" spans="1:4" s="60" customFormat="1" ht="15.75" x14ac:dyDescent="0.25">
      <c r="A197" s="88"/>
      <c r="B197" s="3"/>
      <c r="C197" s="4" t="s">
        <v>338</v>
      </c>
      <c r="D197" s="95"/>
    </row>
    <row r="198" spans="1:4" s="17" customFormat="1" ht="11.25" x14ac:dyDescent="0.2">
      <c r="A198" s="15"/>
      <c r="B198" s="16"/>
      <c r="D198" s="18"/>
    </row>
    <row r="199" spans="1:4" s="60" customFormat="1" ht="14.25" x14ac:dyDescent="0.2">
      <c r="A199" s="6"/>
      <c r="B199" s="70"/>
      <c r="C199" s="6" t="s">
        <v>71</v>
      </c>
      <c r="D199" s="44">
        <f>SUM(D200:D201)</f>
        <v>4954401</v>
      </c>
    </row>
    <row r="200" spans="1:4" x14ac:dyDescent="0.2">
      <c r="A200" s="105"/>
      <c r="B200" s="75"/>
      <c r="C200" s="10" t="s">
        <v>137</v>
      </c>
      <c r="D200" s="52">
        <v>241923</v>
      </c>
    </row>
    <row r="201" spans="1:4" s="60" customFormat="1" x14ac:dyDescent="0.2">
      <c r="A201" s="10"/>
      <c r="B201" s="75"/>
      <c r="C201" s="10" t="s">
        <v>240</v>
      </c>
      <c r="D201" s="52">
        <v>4712478</v>
      </c>
    </row>
    <row r="202" spans="1:4" s="60" customFormat="1" ht="14.25" x14ac:dyDescent="0.2">
      <c r="A202" s="6"/>
      <c r="B202" s="70"/>
      <c r="C202" s="6" t="s">
        <v>3</v>
      </c>
      <c r="D202" s="44">
        <f>D203+D210</f>
        <v>4954401</v>
      </c>
    </row>
    <row r="203" spans="1:4" s="60" customFormat="1" ht="15" x14ac:dyDescent="0.25">
      <c r="A203" s="19"/>
      <c r="B203" s="28"/>
      <c r="C203" s="19" t="s">
        <v>2</v>
      </c>
      <c r="D203" s="14">
        <f>D204+D207+D208+D209</f>
        <v>4872684</v>
      </c>
    </row>
    <row r="204" spans="1:4" s="60" customFormat="1" x14ac:dyDescent="0.2">
      <c r="A204" s="10"/>
      <c r="B204" s="75"/>
      <c r="C204" s="10" t="s">
        <v>6</v>
      </c>
      <c r="D204" s="52">
        <v>640296</v>
      </c>
    </row>
    <row r="205" spans="1:4" s="60" customFormat="1" x14ac:dyDescent="0.2">
      <c r="A205" s="10"/>
      <c r="B205" s="75"/>
      <c r="C205" s="58" t="s">
        <v>134</v>
      </c>
      <c r="D205" s="52">
        <v>138517</v>
      </c>
    </row>
    <row r="206" spans="1:4" s="60" customFormat="1" x14ac:dyDescent="0.2">
      <c r="A206" s="10"/>
      <c r="B206" s="75"/>
      <c r="C206" s="64" t="s">
        <v>138</v>
      </c>
      <c r="D206" s="52">
        <v>111928</v>
      </c>
    </row>
    <row r="207" spans="1:4" s="60" customFormat="1" x14ac:dyDescent="0.2">
      <c r="A207" s="10"/>
      <c r="B207" s="75"/>
      <c r="C207" s="69" t="s">
        <v>103</v>
      </c>
      <c r="D207" s="52">
        <v>383799</v>
      </c>
    </row>
    <row r="208" spans="1:4" s="60" customFormat="1" x14ac:dyDescent="0.2">
      <c r="A208" s="10"/>
      <c r="B208" s="75"/>
      <c r="C208" s="69" t="s">
        <v>106</v>
      </c>
      <c r="D208" s="52">
        <v>35300</v>
      </c>
    </row>
    <row r="209" spans="1:4" s="60" customFormat="1" x14ac:dyDescent="0.2">
      <c r="A209" s="10"/>
      <c r="B209" s="75"/>
      <c r="C209" s="10" t="s">
        <v>241</v>
      </c>
      <c r="D209" s="52">
        <v>3813289</v>
      </c>
    </row>
    <row r="210" spans="1:4" s="60" customFormat="1" ht="15" x14ac:dyDescent="0.25">
      <c r="A210" s="19"/>
      <c r="B210" s="28"/>
      <c r="C210" s="19" t="s">
        <v>102</v>
      </c>
      <c r="D210" s="14">
        <v>81717</v>
      </c>
    </row>
    <row r="211" spans="1:4" s="17" customFormat="1" ht="11.25" x14ac:dyDescent="0.2">
      <c r="A211" s="15"/>
      <c r="B211" s="92"/>
      <c r="D211" s="18"/>
    </row>
    <row r="212" spans="1:4" ht="15.75" x14ac:dyDescent="0.25">
      <c r="A212" s="88" t="s">
        <v>82</v>
      </c>
      <c r="B212" s="3" t="s">
        <v>113</v>
      </c>
      <c r="C212" s="4" t="s">
        <v>247</v>
      </c>
      <c r="D212" s="95"/>
    </row>
    <row r="213" spans="1:4" s="17" customFormat="1" ht="11.25" x14ac:dyDescent="0.2">
      <c r="A213" s="15"/>
      <c r="B213" s="16"/>
      <c r="D213" s="18"/>
    </row>
    <row r="214" spans="1:4" ht="14.25" x14ac:dyDescent="0.2">
      <c r="A214" s="104"/>
      <c r="B214" s="70"/>
      <c r="C214" s="6" t="s">
        <v>71</v>
      </c>
      <c r="D214" s="44">
        <f>SUM(D215:D216)</f>
        <v>5644289</v>
      </c>
    </row>
    <row r="215" spans="1:4" x14ac:dyDescent="0.2">
      <c r="A215" s="105"/>
      <c r="B215" s="75"/>
      <c r="C215" s="10" t="s">
        <v>137</v>
      </c>
      <c r="D215" s="52">
        <v>2272743</v>
      </c>
    </row>
    <row r="216" spans="1:4" s="53" customFormat="1" x14ac:dyDescent="0.2">
      <c r="A216" s="106"/>
      <c r="B216" s="97"/>
      <c r="C216" s="80" t="s">
        <v>213</v>
      </c>
      <c r="D216" s="52">
        <v>3371546</v>
      </c>
    </row>
    <row r="217" spans="1:4" ht="14.25" x14ac:dyDescent="0.2">
      <c r="A217" s="104"/>
      <c r="B217" s="70"/>
      <c r="C217" s="6" t="s">
        <v>3</v>
      </c>
      <c r="D217" s="44">
        <f t="shared" ref="D217:D218" si="2">D218</f>
        <v>5644289</v>
      </c>
    </row>
    <row r="218" spans="1:4" s="19" customFormat="1" ht="15" x14ac:dyDescent="0.25">
      <c r="A218" s="107"/>
      <c r="B218" s="28"/>
      <c r="C218" s="19" t="s">
        <v>2</v>
      </c>
      <c r="D218" s="14">
        <f t="shared" si="2"/>
        <v>5644289</v>
      </c>
    </row>
    <row r="219" spans="1:4" x14ac:dyDescent="0.2">
      <c r="A219" s="105"/>
      <c r="B219" s="75"/>
      <c r="C219" s="10" t="s">
        <v>6</v>
      </c>
      <c r="D219" s="52">
        <v>5644289</v>
      </c>
    </row>
    <row r="220" spans="1:4" x14ac:dyDescent="0.2">
      <c r="A220" s="105"/>
      <c r="B220" s="75"/>
      <c r="C220" s="51" t="s">
        <v>134</v>
      </c>
      <c r="D220" s="52">
        <v>5644289</v>
      </c>
    </row>
    <row r="221" spans="1:4" x14ac:dyDescent="0.2">
      <c r="A221" s="105"/>
      <c r="B221" s="75"/>
      <c r="C221" s="54" t="s">
        <v>211</v>
      </c>
      <c r="D221" s="55">
        <v>3371546</v>
      </c>
    </row>
    <row r="222" spans="1:4" x14ac:dyDescent="0.2">
      <c r="A222" s="105"/>
      <c r="B222" s="75"/>
      <c r="C222" s="58" t="s">
        <v>138</v>
      </c>
      <c r="D222" s="52">
        <v>4515538</v>
      </c>
    </row>
    <row r="223" spans="1:4" s="71" customFormat="1" ht="12" x14ac:dyDescent="0.2">
      <c r="A223" s="103"/>
      <c r="B223" s="99"/>
      <c r="C223" s="96" t="s">
        <v>296</v>
      </c>
      <c r="D223" s="55">
        <v>2717524</v>
      </c>
    </row>
    <row r="224" spans="1:4" x14ac:dyDescent="0.2">
      <c r="A224" s="103"/>
      <c r="B224" s="99"/>
      <c r="C224" s="96" t="s">
        <v>176</v>
      </c>
      <c r="D224" s="55">
        <v>1798014</v>
      </c>
    </row>
    <row r="225" spans="1:4" s="17" customFormat="1" ht="11.25" x14ac:dyDescent="0.2">
      <c r="A225" s="15"/>
      <c r="B225" s="92"/>
      <c r="C225" s="109"/>
      <c r="D225" s="18"/>
    </row>
    <row r="226" spans="1:4" s="17" customFormat="1" ht="11.25" x14ac:dyDescent="0.2">
      <c r="A226" s="15"/>
      <c r="B226" s="92"/>
      <c r="C226" s="109"/>
      <c r="D226" s="18"/>
    </row>
    <row r="227" spans="1:4" s="17" customFormat="1" ht="11.25" x14ac:dyDescent="0.2">
      <c r="A227" s="15"/>
      <c r="B227" s="92"/>
      <c r="C227" s="109"/>
      <c r="D227" s="18"/>
    </row>
    <row r="228" spans="1:4" ht="15.75" x14ac:dyDescent="0.25">
      <c r="A228" s="4" t="s">
        <v>81</v>
      </c>
      <c r="B228" s="3" t="s">
        <v>112</v>
      </c>
      <c r="C228" s="4" t="s">
        <v>339</v>
      </c>
      <c r="D228" s="42"/>
    </row>
    <row r="229" spans="1:4" ht="15.75" x14ac:dyDescent="0.25">
      <c r="A229" s="4"/>
      <c r="B229" s="3"/>
      <c r="C229" s="4" t="s">
        <v>340</v>
      </c>
      <c r="D229" s="42"/>
    </row>
    <row r="230" spans="1:4" s="17" customFormat="1" ht="11.25" x14ac:dyDescent="0.2">
      <c r="B230" s="16"/>
      <c r="D230" s="18"/>
    </row>
    <row r="231" spans="1:4" ht="14.25" x14ac:dyDescent="0.2">
      <c r="A231" s="6"/>
      <c r="B231" s="6"/>
      <c r="C231" s="6" t="s">
        <v>71</v>
      </c>
      <c r="D231" s="44">
        <f>D232</f>
        <v>597515</v>
      </c>
    </row>
    <row r="232" spans="1:4" x14ac:dyDescent="0.2">
      <c r="C232" s="10" t="s">
        <v>240</v>
      </c>
      <c r="D232" s="52">
        <v>597515</v>
      </c>
    </row>
    <row r="233" spans="1:4" ht="14.25" x14ac:dyDescent="0.2">
      <c r="A233" s="6"/>
      <c r="B233" s="6"/>
      <c r="C233" s="6" t="s">
        <v>3</v>
      </c>
      <c r="D233" s="44">
        <f t="shared" ref="D233:D234" si="3">D234</f>
        <v>597515</v>
      </c>
    </row>
    <row r="234" spans="1:4" s="19" customFormat="1" ht="15" x14ac:dyDescent="0.25">
      <c r="C234" s="19" t="s">
        <v>2</v>
      </c>
      <c r="D234" s="14">
        <f t="shared" si="3"/>
        <v>597515</v>
      </c>
    </row>
    <row r="235" spans="1:4" x14ac:dyDescent="0.2">
      <c r="C235" s="10" t="s">
        <v>6</v>
      </c>
      <c r="D235" s="52">
        <v>597515</v>
      </c>
    </row>
    <row r="236" spans="1:4" x14ac:dyDescent="0.2">
      <c r="C236" s="58" t="s">
        <v>134</v>
      </c>
      <c r="D236" s="52">
        <v>140000</v>
      </c>
    </row>
    <row r="237" spans="1:4" s="17" customFormat="1" ht="11.25" x14ac:dyDescent="0.2">
      <c r="B237" s="92"/>
      <c r="D237" s="18"/>
    </row>
    <row r="238" spans="1:4" s="53" customFormat="1" ht="15.75" x14ac:dyDescent="0.25">
      <c r="A238" s="4" t="s">
        <v>288</v>
      </c>
      <c r="B238" s="110" t="s">
        <v>108</v>
      </c>
      <c r="C238" s="4" t="s">
        <v>297</v>
      </c>
      <c r="D238" s="95"/>
    </row>
    <row r="239" spans="1:4" s="53" customFormat="1" ht="15.75" x14ac:dyDescent="0.25">
      <c r="A239" s="4"/>
      <c r="B239" s="3"/>
      <c r="C239" s="4" t="s">
        <v>289</v>
      </c>
      <c r="D239" s="95"/>
    </row>
    <row r="240" spans="1:4" s="17" customFormat="1" ht="11.25" x14ac:dyDescent="0.2">
      <c r="B240" s="16"/>
      <c r="D240" s="18"/>
    </row>
    <row r="241" spans="1:4" s="53" customFormat="1" ht="14.25" x14ac:dyDescent="0.2">
      <c r="A241" s="6"/>
      <c r="B241" s="70"/>
      <c r="C241" s="6" t="s">
        <v>71</v>
      </c>
      <c r="D241" s="44">
        <f>D242</f>
        <v>1038000</v>
      </c>
    </row>
    <row r="242" spans="1:4" s="53" customFormat="1" x14ac:dyDescent="0.2">
      <c r="A242" s="10"/>
      <c r="B242" s="65"/>
      <c r="C242" s="10" t="s">
        <v>137</v>
      </c>
      <c r="D242" s="52">
        <v>1038000</v>
      </c>
    </row>
    <row r="243" spans="1:4" s="53" customFormat="1" ht="14.25" x14ac:dyDescent="0.2">
      <c r="A243" s="6"/>
      <c r="B243" s="70"/>
      <c r="C243" s="6" t="s">
        <v>3</v>
      </c>
      <c r="D243" s="44">
        <f t="shared" ref="D243:D244" si="4">D244</f>
        <v>1038000</v>
      </c>
    </row>
    <row r="244" spans="1:4" s="53" customFormat="1" ht="15" x14ac:dyDescent="0.25">
      <c r="A244" s="19"/>
      <c r="B244" s="19"/>
      <c r="C244" s="19" t="s">
        <v>2</v>
      </c>
      <c r="D244" s="14">
        <f t="shared" si="4"/>
        <v>1038000</v>
      </c>
    </row>
    <row r="245" spans="1:4" x14ac:dyDescent="0.2">
      <c r="B245" s="65"/>
      <c r="C245" s="10" t="s">
        <v>103</v>
      </c>
      <c r="D245" s="52">
        <v>1038000</v>
      </c>
    </row>
    <row r="246" spans="1:4" s="17" customFormat="1" ht="11.25" x14ac:dyDescent="0.2">
      <c r="B246" s="92"/>
      <c r="D246" s="18"/>
    </row>
    <row r="247" spans="1:4" s="4" customFormat="1" ht="15.75" x14ac:dyDescent="0.25">
      <c r="A247" s="4" t="s">
        <v>67</v>
      </c>
      <c r="B247" s="3" t="s">
        <v>110</v>
      </c>
      <c r="C247" s="4" t="s">
        <v>13</v>
      </c>
      <c r="D247" s="95"/>
    </row>
    <row r="248" spans="1:4" s="17" customFormat="1" ht="11.25" x14ac:dyDescent="0.2">
      <c r="B248" s="16"/>
      <c r="D248" s="18"/>
    </row>
    <row r="249" spans="1:4" s="6" customFormat="1" ht="14.25" x14ac:dyDescent="0.2">
      <c r="B249" s="70"/>
      <c r="C249" s="6" t="s">
        <v>71</v>
      </c>
      <c r="D249" s="44">
        <f>D250+D251</f>
        <v>608810</v>
      </c>
    </row>
    <row r="250" spans="1:4" x14ac:dyDescent="0.2">
      <c r="B250" s="65"/>
      <c r="C250" s="10" t="s">
        <v>137</v>
      </c>
      <c r="D250" s="52">
        <v>606590</v>
      </c>
    </row>
    <row r="251" spans="1:4" x14ac:dyDescent="0.2">
      <c r="B251" s="65"/>
      <c r="C251" s="10" t="s">
        <v>135</v>
      </c>
      <c r="D251" s="52">
        <v>2220</v>
      </c>
    </row>
    <row r="252" spans="1:4" s="6" customFormat="1" ht="14.25" x14ac:dyDescent="0.2">
      <c r="B252" s="70"/>
      <c r="C252" s="6" t="s">
        <v>3</v>
      </c>
      <c r="D252" s="44">
        <f>D253</f>
        <v>608810</v>
      </c>
    </row>
    <row r="253" spans="1:4" s="19" customFormat="1" ht="15" x14ac:dyDescent="0.25">
      <c r="C253" s="19" t="s">
        <v>2</v>
      </c>
      <c r="D253" s="14">
        <f>D254+D257+D258</f>
        <v>608810</v>
      </c>
    </row>
    <row r="254" spans="1:4" x14ac:dyDescent="0.2">
      <c r="C254" s="10" t="s">
        <v>6</v>
      </c>
      <c r="D254" s="52">
        <v>208580</v>
      </c>
    </row>
    <row r="255" spans="1:4" x14ac:dyDescent="0.2">
      <c r="C255" s="58" t="s">
        <v>134</v>
      </c>
      <c r="D255" s="52">
        <v>10360</v>
      </c>
    </row>
    <row r="256" spans="1:4" x14ac:dyDescent="0.2">
      <c r="C256" s="64" t="s">
        <v>138</v>
      </c>
      <c r="D256" s="52">
        <v>8363</v>
      </c>
    </row>
    <row r="257" spans="1:4" x14ac:dyDescent="0.2">
      <c r="B257" s="65"/>
      <c r="C257" s="10" t="s">
        <v>103</v>
      </c>
      <c r="D257" s="52">
        <v>396030</v>
      </c>
    </row>
    <row r="258" spans="1:4" x14ac:dyDescent="0.2">
      <c r="B258" s="65"/>
      <c r="C258" s="69" t="s">
        <v>106</v>
      </c>
      <c r="D258" s="52">
        <v>4200</v>
      </c>
    </row>
    <row r="259" spans="1:4" s="17" customFormat="1" ht="11.25" x14ac:dyDescent="0.2">
      <c r="B259" s="111"/>
      <c r="D259" s="18"/>
    </row>
    <row r="260" spans="1:4" s="53" customFormat="1" ht="15.75" x14ac:dyDescent="0.25">
      <c r="A260" s="4" t="s">
        <v>167</v>
      </c>
      <c r="B260" s="3" t="s">
        <v>51</v>
      </c>
      <c r="C260" s="4" t="s">
        <v>16</v>
      </c>
      <c r="D260" s="95"/>
    </row>
    <row r="261" spans="1:4" s="17" customFormat="1" ht="11.25" x14ac:dyDescent="0.2">
      <c r="A261" s="92"/>
      <c r="B261" s="16"/>
      <c r="D261" s="18"/>
    </row>
    <row r="262" spans="1:4" s="53" customFormat="1" ht="14.25" x14ac:dyDescent="0.2">
      <c r="A262" s="70"/>
      <c r="B262" s="70"/>
      <c r="C262" s="6" t="s">
        <v>71</v>
      </c>
      <c r="D262" s="44">
        <f>D263+D264</f>
        <v>3978995</v>
      </c>
    </row>
    <row r="263" spans="1:4" s="53" customFormat="1" x14ac:dyDescent="0.2">
      <c r="A263" s="75"/>
      <c r="B263" s="75"/>
      <c r="C263" s="10" t="s">
        <v>137</v>
      </c>
      <c r="D263" s="52">
        <v>3949328</v>
      </c>
    </row>
    <row r="264" spans="1:4" s="53" customFormat="1" x14ac:dyDescent="0.2">
      <c r="A264" s="75"/>
      <c r="B264" s="75"/>
      <c r="C264" s="10" t="s">
        <v>135</v>
      </c>
      <c r="D264" s="52">
        <v>29667</v>
      </c>
    </row>
    <row r="265" spans="1:4" s="53" customFormat="1" ht="14.25" x14ac:dyDescent="0.2">
      <c r="A265" s="70"/>
      <c r="B265" s="70"/>
      <c r="C265" s="6" t="s">
        <v>3</v>
      </c>
      <c r="D265" s="44">
        <f>D266+D270</f>
        <v>3978995</v>
      </c>
    </row>
    <row r="266" spans="1:4" s="53" customFormat="1" ht="15" x14ac:dyDescent="0.25">
      <c r="A266" s="28"/>
      <c r="B266" s="28"/>
      <c r="C266" s="19" t="s">
        <v>2</v>
      </c>
      <c r="D266" s="14">
        <f>D267</f>
        <v>3780092</v>
      </c>
    </row>
    <row r="267" spans="1:4" s="53" customFormat="1" x14ac:dyDescent="0.2">
      <c r="A267" s="75"/>
      <c r="B267" s="75"/>
      <c r="C267" s="10" t="s">
        <v>6</v>
      </c>
      <c r="D267" s="52">
        <v>3780092</v>
      </c>
    </row>
    <row r="268" spans="1:4" s="53" customFormat="1" x14ac:dyDescent="0.2">
      <c r="A268" s="75"/>
      <c r="B268" s="75"/>
      <c r="C268" s="58" t="s">
        <v>134</v>
      </c>
      <c r="D268" s="52">
        <v>3045449</v>
      </c>
    </row>
    <row r="269" spans="1:4" s="53" customFormat="1" x14ac:dyDescent="0.2">
      <c r="A269" s="75"/>
      <c r="B269" s="75"/>
      <c r="C269" s="64" t="s">
        <v>138</v>
      </c>
      <c r="D269" s="52">
        <v>2451194</v>
      </c>
    </row>
    <row r="270" spans="1:4" s="53" customFormat="1" ht="15" x14ac:dyDescent="0.25">
      <c r="A270" s="28"/>
      <c r="B270" s="28"/>
      <c r="C270" s="19" t="s">
        <v>102</v>
      </c>
      <c r="D270" s="14">
        <v>198903</v>
      </c>
    </row>
    <row r="271" spans="1:4" s="17" customFormat="1" ht="11.25" x14ac:dyDescent="0.2">
      <c r="D271" s="18"/>
    </row>
    <row r="272" spans="1:4" s="53" customFormat="1" ht="15.75" x14ac:dyDescent="0.25">
      <c r="A272" s="4" t="s">
        <v>133</v>
      </c>
      <c r="B272" s="3" t="s">
        <v>259</v>
      </c>
      <c r="C272" s="4" t="s">
        <v>210</v>
      </c>
      <c r="D272" s="95"/>
    </row>
    <row r="273" spans="1:4" s="17" customFormat="1" ht="12" x14ac:dyDescent="0.2">
      <c r="B273" s="102" t="s">
        <v>260</v>
      </c>
      <c r="D273" s="18"/>
    </row>
    <row r="274" spans="1:4" s="53" customFormat="1" ht="14.25" x14ac:dyDescent="0.2">
      <c r="A274" s="6"/>
      <c r="B274" s="70"/>
      <c r="C274" s="6" t="s">
        <v>71</v>
      </c>
      <c r="D274" s="44">
        <f>SUM(D275:D276)</f>
        <v>3233530</v>
      </c>
    </row>
    <row r="275" spans="1:4" x14ac:dyDescent="0.2">
      <c r="A275" s="105"/>
      <c r="B275" s="75"/>
      <c r="C275" s="10" t="s">
        <v>137</v>
      </c>
      <c r="D275" s="52">
        <v>682530</v>
      </c>
    </row>
    <row r="276" spans="1:4" s="53" customFormat="1" x14ac:dyDescent="0.2">
      <c r="A276" s="106"/>
      <c r="B276" s="97"/>
      <c r="C276" s="80" t="s">
        <v>213</v>
      </c>
      <c r="D276" s="52">
        <v>2551000</v>
      </c>
    </row>
    <row r="277" spans="1:4" s="53" customFormat="1" ht="14.25" x14ac:dyDescent="0.2">
      <c r="A277" s="6"/>
      <c r="B277" s="70"/>
      <c r="C277" s="6" t="s">
        <v>3</v>
      </c>
      <c r="D277" s="44">
        <f>D280+D278</f>
        <v>3233530</v>
      </c>
    </row>
    <row r="278" spans="1:4" s="53" customFormat="1" ht="15" x14ac:dyDescent="0.25">
      <c r="A278" s="19"/>
      <c r="B278" s="19"/>
      <c r="C278" s="19" t="s">
        <v>2</v>
      </c>
      <c r="D278" s="14">
        <f>D279</f>
        <v>2331314</v>
      </c>
    </row>
    <row r="279" spans="1:4" s="53" customFormat="1" x14ac:dyDescent="0.2">
      <c r="A279" s="10"/>
      <c r="B279" s="10"/>
      <c r="C279" s="10" t="s">
        <v>1</v>
      </c>
      <c r="D279" s="52">
        <v>2331314</v>
      </c>
    </row>
    <row r="280" spans="1:4" s="60" customFormat="1" ht="15" x14ac:dyDescent="0.25">
      <c r="A280" s="19"/>
      <c r="B280" s="28"/>
      <c r="C280" s="19" t="s">
        <v>102</v>
      </c>
      <c r="D280" s="14">
        <v>902216</v>
      </c>
    </row>
    <row r="281" spans="1:4" s="17" customFormat="1" ht="11.25" x14ac:dyDescent="0.2">
      <c r="D281" s="18"/>
    </row>
    <row r="282" spans="1:4" s="53" customFormat="1" ht="15.75" x14ac:dyDescent="0.25">
      <c r="A282" s="4" t="s">
        <v>140</v>
      </c>
      <c r="B282" s="3" t="s">
        <v>110</v>
      </c>
      <c r="C282" s="4" t="s">
        <v>141</v>
      </c>
      <c r="D282" s="95"/>
    </row>
    <row r="283" spans="1:4" s="53" customFormat="1" ht="15.75" x14ac:dyDescent="0.25">
      <c r="A283" s="4"/>
      <c r="B283" s="3"/>
      <c r="C283" s="4" t="s">
        <v>142</v>
      </c>
      <c r="D283" s="95"/>
    </row>
    <row r="284" spans="1:4" s="17" customFormat="1" ht="11.25" x14ac:dyDescent="0.2">
      <c r="B284" s="16"/>
      <c r="D284" s="18"/>
    </row>
    <row r="285" spans="1:4" s="53" customFormat="1" ht="14.25" x14ac:dyDescent="0.2">
      <c r="A285" s="6"/>
      <c r="B285" s="70"/>
      <c r="C285" s="6" t="s">
        <v>71</v>
      </c>
      <c r="D285" s="44">
        <f>D286</f>
        <v>41408</v>
      </c>
    </row>
    <row r="286" spans="1:4" s="53" customFormat="1" x14ac:dyDescent="0.2">
      <c r="A286" s="10"/>
      <c r="B286" s="65"/>
      <c r="C286" s="10" t="s">
        <v>137</v>
      </c>
      <c r="D286" s="52">
        <v>41408</v>
      </c>
    </row>
    <row r="287" spans="1:4" s="53" customFormat="1" ht="14.25" x14ac:dyDescent="0.2">
      <c r="A287" s="6"/>
      <c r="B287" s="70"/>
      <c r="C287" s="6" t="s">
        <v>3</v>
      </c>
      <c r="D287" s="44">
        <f t="shared" ref="D287:D288" si="5">D288</f>
        <v>41408</v>
      </c>
    </row>
    <row r="288" spans="1:4" s="53" customFormat="1" ht="15" x14ac:dyDescent="0.25">
      <c r="A288" s="19"/>
      <c r="B288" s="19"/>
      <c r="C288" s="19" t="s">
        <v>2</v>
      </c>
      <c r="D288" s="14">
        <f t="shared" si="5"/>
        <v>41408</v>
      </c>
    </row>
    <row r="289" spans="1:4" s="53" customFormat="1" x14ac:dyDescent="0.2">
      <c r="C289" s="53" t="s">
        <v>106</v>
      </c>
      <c r="D289" s="52">
        <v>41408</v>
      </c>
    </row>
    <row r="290" spans="1:4" s="17" customFormat="1" ht="11.25" x14ac:dyDescent="0.2">
      <c r="D290" s="18"/>
    </row>
    <row r="291" spans="1:4" s="17" customFormat="1" ht="11.25" x14ac:dyDescent="0.2">
      <c r="D291" s="18"/>
    </row>
    <row r="292" spans="1:4" s="17" customFormat="1" ht="11.25" x14ac:dyDescent="0.2">
      <c r="D292" s="18"/>
    </row>
    <row r="293" spans="1:4" s="17" customFormat="1" ht="11.25" x14ac:dyDescent="0.2">
      <c r="D293" s="18"/>
    </row>
    <row r="294" spans="1:4" s="17" customFormat="1" ht="11.25" x14ac:dyDescent="0.2">
      <c r="D294" s="18"/>
    </row>
    <row r="295" spans="1:4" s="17" customFormat="1" ht="11.25" x14ac:dyDescent="0.2">
      <c r="D295" s="18"/>
    </row>
    <row r="296" spans="1:4" s="17" customFormat="1" ht="11.25" x14ac:dyDescent="0.2">
      <c r="D296" s="18"/>
    </row>
    <row r="297" spans="1:4" s="17" customFormat="1" ht="11.25" x14ac:dyDescent="0.2">
      <c r="D297" s="18"/>
    </row>
    <row r="298" spans="1:4" s="17" customFormat="1" ht="11.25" x14ac:dyDescent="0.2">
      <c r="D298" s="18"/>
    </row>
    <row r="299" spans="1:4" s="17" customFormat="1" ht="11.25" x14ac:dyDescent="0.2">
      <c r="D299" s="18"/>
    </row>
    <row r="300" spans="1:4" s="17" customFormat="1" ht="11.25" x14ac:dyDescent="0.2">
      <c r="D300" s="18"/>
    </row>
    <row r="301" spans="1:4" s="17" customFormat="1" ht="11.25" x14ac:dyDescent="0.2">
      <c r="D301" s="18"/>
    </row>
    <row r="302" spans="1:4" ht="15.75" x14ac:dyDescent="0.25">
      <c r="A302" s="4" t="s">
        <v>175</v>
      </c>
      <c r="B302" s="3" t="s">
        <v>52</v>
      </c>
      <c r="C302" s="4" t="s">
        <v>17</v>
      </c>
      <c r="D302" s="95"/>
    </row>
    <row r="303" spans="1:4" s="17" customFormat="1" ht="11.25" x14ac:dyDescent="0.2">
      <c r="A303" s="92"/>
      <c r="B303" s="16"/>
      <c r="D303" s="18"/>
    </row>
    <row r="304" spans="1:4" ht="14.25" x14ac:dyDescent="0.2">
      <c r="A304" s="70"/>
      <c r="B304" s="70"/>
      <c r="C304" s="6" t="s">
        <v>71</v>
      </c>
      <c r="D304" s="44">
        <f>SUM(D305:D307)</f>
        <v>8252120</v>
      </c>
    </row>
    <row r="305" spans="1:4" x14ac:dyDescent="0.2">
      <c r="A305" s="75"/>
      <c r="B305" s="75"/>
      <c r="C305" s="10" t="s">
        <v>137</v>
      </c>
      <c r="D305" s="52">
        <v>6752277</v>
      </c>
    </row>
    <row r="306" spans="1:4" s="53" customFormat="1" x14ac:dyDescent="0.2">
      <c r="A306" s="106"/>
      <c r="B306" s="97"/>
      <c r="C306" s="80" t="s">
        <v>213</v>
      </c>
      <c r="D306" s="52">
        <v>30000</v>
      </c>
    </row>
    <row r="307" spans="1:4" x14ac:dyDescent="0.2">
      <c r="A307" s="75"/>
      <c r="B307" s="75"/>
      <c r="C307" s="10" t="s">
        <v>135</v>
      </c>
      <c r="D307" s="52">
        <v>1469843</v>
      </c>
    </row>
    <row r="308" spans="1:4" ht="14.25" x14ac:dyDescent="0.2">
      <c r="A308" s="70"/>
      <c r="B308" s="70"/>
      <c r="C308" s="6" t="s">
        <v>3</v>
      </c>
      <c r="D308" s="44">
        <f>D309+D316</f>
        <v>8252120</v>
      </c>
    </row>
    <row r="309" spans="1:4" ht="15" x14ac:dyDescent="0.25">
      <c r="A309" s="28"/>
      <c r="B309" s="28"/>
      <c r="C309" s="19" t="s">
        <v>2</v>
      </c>
      <c r="D309" s="14">
        <f>D310+D314+D315</f>
        <v>8082320</v>
      </c>
    </row>
    <row r="310" spans="1:4" x14ac:dyDescent="0.2">
      <c r="A310" s="75"/>
      <c r="B310" s="75"/>
      <c r="C310" s="10" t="s">
        <v>6</v>
      </c>
      <c r="D310" s="52">
        <v>8007820</v>
      </c>
    </row>
    <row r="311" spans="1:4" x14ac:dyDescent="0.2">
      <c r="A311" s="75"/>
      <c r="B311" s="75"/>
      <c r="C311" s="58" t="s">
        <v>134</v>
      </c>
      <c r="D311" s="52">
        <v>4823563</v>
      </c>
    </row>
    <row r="312" spans="1:4" s="56" customFormat="1" ht="12" x14ac:dyDescent="0.2">
      <c r="A312" s="108"/>
      <c r="B312" s="98"/>
      <c r="C312" s="54" t="s">
        <v>211</v>
      </c>
      <c r="D312" s="55">
        <v>14700</v>
      </c>
    </row>
    <row r="313" spans="1:4" x14ac:dyDescent="0.2">
      <c r="A313" s="75"/>
      <c r="B313" s="75"/>
      <c r="C313" s="64" t="s">
        <v>138</v>
      </c>
      <c r="D313" s="52">
        <v>3916156</v>
      </c>
    </row>
    <row r="314" spans="1:4" x14ac:dyDescent="0.2">
      <c r="A314" s="75"/>
      <c r="B314" s="75"/>
      <c r="C314" s="69" t="s">
        <v>103</v>
      </c>
      <c r="D314" s="52">
        <v>70000</v>
      </c>
    </row>
    <row r="315" spans="1:4" s="53" customFormat="1" x14ac:dyDescent="0.2">
      <c r="C315" s="53" t="s">
        <v>106</v>
      </c>
      <c r="D315" s="11">
        <v>4500</v>
      </c>
    </row>
    <row r="316" spans="1:4" s="19" customFormat="1" ht="15" x14ac:dyDescent="0.25">
      <c r="C316" s="19" t="s">
        <v>102</v>
      </c>
      <c r="D316" s="14">
        <v>169800</v>
      </c>
    </row>
    <row r="317" spans="1:4" s="17" customFormat="1" ht="11.25" x14ac:dyDescent="0.2">
      <c r="A317" s="92"/>
      <c r="B317" s="92"/>
      <c r="D317" s="18"/>
    </row>
    <row r="318" spans="1:4" ht="15.75" x14ac:dyDescent="0.25">
      <c r="A318" s="4" t="s">
        <v>139</v>
      </c>
      <c r="B318" s="3" t="s">
        <v>110</v>
      </c>
      <c r="C318" s="4" t="s">
        <v>208</v>
      </c>
      <c r="D318" s="95"/>
    </row>
    <row r="319" spans="1:4" ht="15.75" x14ac:dyDescent="0.25">
      <c r="A319" s="4"/>
      <c r="B319" s="3"/>
      <c r="C319" s="4" t="s">
        <v>206</v>
      </c>
      <c r="D319" s="95"/>
    </row>
    <row r="320" spans="1:4" s="17" customFormat="1" ht="11.25" x14ac:dyDescent="0.2">
      <c r="B320" s="16"/>
      <c r="D320" s="18"/>
    </row>
    <row r="321" spans="1:4" ht="14.25" x14ac:dyDescent="0.2">
      <c r="A321" s="6"/>
      <c r="B321" s="70"/>
      <c r="C321" s="6" t="s">
        <v>71</v>
      </c>
      <c r="D321" s="44">
        <f>D322</f>
        <v>868005</v>
      </c>
    </row>
    <row r="322" spans="1:4" s="19" customFormat="1" ht="15" x14ac:dyDescent="0.25">
      <c r="A322" s="10"/>
      <c r="B322" s="65"/>
      <c r="C322" s="10" t="s">
        <v>137</v>
      </c>
      <c r="D322" s="52">
        <v>868005</v>
      </c>
    </row>
    <row r="323" spans="1:4" ht="14.25" x14ac:dyDescent="0.2">
      <c r="A323" s="6"/>
      <c r="B323" s="70"/>
      <c r="C323" s="6" t="s">
        <v>3</v>
      </c>
      <c r="D323" s="44">
        <f>D324</f>
        <v>868005</v>
      </c>
    </row>
    <row r="324" spans="1:4" ht="15" x14ac:dyDescent="0.25">
      <c r="A324" s="19"/>
      <c r="B324" s="70"/>
      <c r="C324" s="19" t="s">
        <v>2</v>
      </c>
      <c r="D324" s="14">
        <f>D325</f>
        <v>868005</v>
      </c>
    </row>
    <row r="325" spans="1:4" s="19" customFormat="1" ht="15" x14ac:dyDescent="0.25">
      <c r="A325" s="10"/>
      <c r="B325" s="65"/>
      <c r="C325" s="10" t="s">
        <v>103</v>
      </c>
      <c r="D325" s="52">
        <v>868005</v>
      </c>
    </row>
    <row r="326" spans="1:4" s="17" customFormat="1" ht="11.25" x14ac:dyDescent="0.2">
      <c r="D326" s="18"/>
    </row>
    <row r="327" spans="1:4" ht="15.75" x14ac:dyDescent="0.25">
      <c r="A327" s="4" t="s">
        <v>168</v>
      </c>
      <c r="B327" s="110" t="s">
        <v>108</v>
      </c>
      <c r="C327" s="90" t="s">
        <v>18</v>
      </c>
      <c r="D327" s="95"/>
    </row>
    <row r="328" spans="1:4" s="17" customFormat="1" ht="11.25" x14ac:dyDescent="0.2">
      <c r="A328" s="92"/>
      <c r="B328" s="16"/>
      <c r="D328" s="18"/>
    </row>
    <row r="329" spans="1:4" ht="14.25" x14ac:dyDescent="0.2">
      <c r="A329" s="70"/>
      <c r="B329" s="70"/>
      <c r="C329" s="6" t="s">
        <v>71</v>
      </c>
      <c r="D329" s="44">
        <f>D330</f>
        <v>3169609</v>
      </c>
    </row>
    <row r="330" spans="1:4" x14ac:dyDescent="0.2">
      <c r="A330" s="75"/>
      <c r="B330" s="75"/>
      <c r="C330" s="10" t="s">
        <v>137</v>
      </c>
      <c r="D330" s="52">
        <v>3169609</v>
      </c>
    </row>
    <row r="331" spans="1:4" ht="14.25" x14ac:dyDescent="0.2">
      <c r="A331" s="70"/>
      <c r="B331" s="70"/>
      <c r="C331" s="6" t="s">
        <v>3</v>
      </c>
      <c r="D331" s="44">
        <f>D332</f>
        <v>3169609</v>
      </c>
    </row>
    <row r="332" spans="1:4" ht="15" x14ac:dyDescent="0.25">
      <c r="A332" s="28"/>
      <c r="B332" s="28"/>
      <c r="C332" s="19" t="s">
        <v>2</v>
      </c>
      <c r="D332" s="14">
        <f>D333+D336+D337+D338</f>
        <v>3169609</v>
      </c>
    </row>
    <row r="333" spans="1:4" x14ac:dyDescent="0.2">
      <c r="A333" s="75"/>
      <c r="B333" s="75"/>
      <c r="C333" s="10" t="s">
        <v>6</v>
      </c>
      <c r="D333" s="52">
        <v>1914609</v>
      </c>
    </row>
    <row r="334" spans="1:4" x14ac:dyDescent="0.2">
      <c r="A334" s="75"/>
      <c r="B334" s="75"/>
      <c r="C334" s="58" t="s">
        <v>134</v>
      </c>
      <c r="D334" s="52">
        <v>205301</v>
      </c>
    </row>
    <row r="335" spans="1:4" x14ac:dyDescent="0.2">
      <c r="A335" s="75"/>
      <c r="B335" s="75"/>
      <c r="C335" s="64" t="s">
        <v>138</v>
      </c>
      <c r="D335" s="52">
        <v>191265</v>
      </c>
    </row>
    <row r="336" spans="1:4" x14ac:dyDescent="0.2">
      <c r="A336" s="75"/>
      <c r="B336" s="75"/>
      <c r="C336" s="69" t="s">
        <v>103</v>
      </c>
      <c r="D336" s="52">
        <v>1205000</v>
      </c>
    </row>
    <row r="337" spans="1:4" x14ac:dyDescent="0.2">
      <c r="A337" s="75"/>
      <c r="B337" s="75"/>
      <c r="C337" s="10" t="s">
        <v>106</v>
      </c>
      <c r="D337" s="52">
        <v>10000</v>
      </c>
    </row>
    <row r="338" spans="1:4" x14ac:dyDescent="0.2">
      <c r="C338" s="10" t="s">
        <v>241</v>
      </c>
      <c r="D338" s="52">
        <v>40000</v>
      </c>
    </row>
    <row r="339" spans="1:4" s="17" customFormat="1" ht="11.25" x14ac:dyDescent="0.2">
      <c r="A339" s="92"/>
      <c r="B339" s="92"/>
      <c r="D339" s="18"/>
    </row>
    <row r="340" spans="1:4" ht="15.75" x14ac:dyDescent="0.25">
      <c r="A340" s="4" t="s">
        <v>169</v>
      </c>
      <c r="B340" s="3" t="s">
        <v>108</v>
      </c>
      <c r="C340" s="4" t="s">
        <v>239</v>
      </c>
      <c r="D340" s="95"/>
    </row>
    <row r="341" spans="1:4" s="17" customFormat="1" ht="11.25" x14ac:dyDescent="0.2">
      <c r="A341" s="92"/>
      <c r="B341" s="16"/>
      <c r="D341" s="18"/>
    </row>
    <row r="342" spans="1:4" ht="14.25" x14ac:dyDescent="0.2">
      <c r="A342" s="70"/>
      <c r="B342" s="70"/>
      <c r="C342" s="6" t="s">
        <v>71</v>
      </c>
      <c r="D342" s="44">
        <f>D343+D344</f>
        <v>2715312</v>
      </c>
    </row>
    <row r="343" spans="1:4" x14ac:dyDescent="0.2">
      <c r="A343" s="75"/>
      <c r="B343" s="75"/>
      <c r="C343" s="10" t="s">
        <v>137</v>
      </c>
      <c r="D343" s="52">
        <v>2605291</v>
      </c>
    </row>
    <row r="344" spans="1:4" x14ac:dyDescent="0.2">
      <c r="A344" s="75"/>
      <c r="B344" s="75"/>
      <c r="C344" s="80" t="s">
        <v>213</v>
      </c>
      <c r="D344" s="52">
        <v>110021</v>
      </c>
    </row>
    <row r="345" spans="1:4" ht="14.25" x14ac:dyDescent="0.2">
      <c r="A345" s="70"/>
      <c r="B345" s="70"/>
      <c r="C345" s="6" t="s">
        <v>3</v>
      </c>
      <c r="D345" s="44">
        <f>D346</f>
        <v>2715312</v>
      </c>
    </row>
    <row r="346" spans="1:4" ht="15" x14ac:dyDescent="0.25">
      <c r="A346" s="28"/>
      <c r="B346" s="28"/>
      <c r="C346" s="19" t="s">
        <v>2</v>
      </c>
      <c r="D346" s="14">
        <f>D347+D351+D352</f>
        <v>2715312</v>
      </c>
    </row>
    <row r="347" spans="1:4" x14ac:dyDescent="0.2">
      <c r="A347" s="75"/>
      <c r="B347" s="75"/>
      <c r="C347" s="10" t="s">
        <v>6</v>
      </c>
      <c r="D347" s="52">
        <v>1845498</v>
      </c>
    </row>
    <row r="348" spans="1:4" x14ac:dyDescent="0.2">
      <c r="A348" s="97"/>
      <c r="B348" s="97"/>
      <c r="C348" s="51" t="s">
        <v>134</v>
      </c>
      <c r="D348" s="52">
        <v>1079635</v>
      </c>
    </row>
    <row r="349" spans="1:4" s="56" customFormat="1" ht="12" x14ac:dyDescent="0.2">
      <c r="A349" s="108"/>
      <c r="B349" s="98"/>
      <c r="C349" s="54" t="s">
        <v>211</v>
      </c>
      <c r="D349" s="55">
        <v>107014</v>
      </c>
    </row>
    <row r="350" spans="1:4" x14ac:dyDescent="0.2">
      <c r="A350" s="97"/>
      <c r="B350" s="97"/>
      <c r="C350" s="58" t="s">
        <v>138</v>
      </c>
      <c r="D350" s="52">
        <v>873311</v>
      </c>
    </row>
    <row r="351" spans="1:4" x14ac:dyDescent="0.2">
      <c r="A351" s="75"/>
      <c r="B351" s="75"/>
      <c r="C351" s="69" t="s">
        <v>103</v>
      </c>
      <c r="D351" s="52">
        <v>453870</v>
      </c>
    </row>
    <row r="352" spans="1:4" x14ac:dyDescent="0.2">
      <c r="C352" s="10" t="s">
        <v>241</v>
      </c>
      <c r="D352" s="52">
        <v>415944</v>
      </c>
    </row>
    <row r="353" spans="1:4" s="17" customFormat="1" ht="11.25" x14ac:dyDescent="0.2">
      <c r="A353" s="92"/>
      <c r="B353" s="92"/>
      <c r="C353" s="109"/>
      <c r="D353" s="18"/>
    </row>
    <row r="354" spans="1:4" ht="15.75" x14ac:dyDescent="0.25">
      <c r="A354" s="4" t="s">
        <v>170</v>
      </c>
      <c r="B354" s="3" t="s">
        <v>113</v>
      </c>
      <c r="C354" s="4" t="s">
        <v>19</v>
      </c>
      <c r="D354" s="95"/>
    </row>
    <row r="355" spans="1:4" s="60" customFormat="1" ht="11.25" x14ac:dyDescent="0.2">
      <c r="A355" s="77"/>
      <c r="B355" s="78"/>
      <c r="C355" s="77"/>
      <c r="D355" s="112"/>
    </row>
    <row r="356" spans="1:4" ht="14.25" x14ac:dyDescent="0.2">
      <c r="A356" s="70"/>
      <c r="B356" s="70"/>
      <c r="C356" s="6" t="s">
        <v>71</v>
      </c>
      <c r="D356" s="44">
        <f>SUM(D357:D359)</f>
        <v>5337699</v>
      </c>
    </row>
    <row r="357" spans="1:4" x14ac:dyDescent="0.2">
      <c r="A357" s="75"/>
      <c r="B357" s="75"/>
      <c r="C357" s="10" t="s">
        <v>137</v>
      </c>
      <c r="D357" s="52">
        <v>4701834</v>
      </c>
    </row>
    <row r="358" spans="1:4" x14ac:dyDescent="0.2">
      <c r="A358" s="75"/>
      <c r="B358" s="75"/>
      <c r="C358" s="10" t="s">
        <v>135</v>
      </c>
      <c r="D358" s="52">
        <v>600865</v>
      </c>
    </row>
    <row r="359" spans="1:4" x14ac:dyDescent="0.2">
      <c r="A359" s="75"/>
      <c r="B359" s="75"/>
      <c r="C359" s="10" t="s">
        <v>240</v>
      </c>
      <c r="D359" s="52">
        <v>35000</v>
      </c>
    </row>
    <row r="360" spans="1:4" ht="14.25" x14ac:dyDescent="0.2">
      <c r="A360" s="70"/>
      <c r="B360" s="70"/>
      <c r="C360" s="6" t="s">
        <v>3</v>
      </c>
      <c r="D360" s="44">
        <f>D361+D368</f>
        <v>5337699</v>
      </c>
    </row>
    <row r="361" spans="1:4" ht="15" x14ac:dyDescent="0.25">
      <c r="A361" s="28"/>
      <c r="B361" s="28"/>
      <c r="C361" s="19" t="s">
        <v>2</v>
      </c>
      <c r="D361" s="14">
        <f>D362</f>
        <v>5228973</v>
      </c>
    </row>
    <row r="362" spans="1:4" x14ac:dyDescent="0.2">
      <c r="A362" s="75"/>
      <c r="B362" s="75"/>
      <c r="C362" s="10" t="s">
        <v>6</v>
      </c>
      <c r="D362" s="52">
        <v>5228973</v>
      </c>
    </row>
    <row r="363" spans="1:4" x14ac:dyDescent="0.2">
      <c r="A363" s="97"/>
      <c r="B363" s="97"/>
      <c r="C363" s="58" t="s">
        <v>134</v>
      </c>
      <c r="D363" s="52">
        <v>3937730</v>
      </c>
    </row>
    <row r="364" spans="1:4" s="56" customFormat="1" ht="12" x14ac:dyDescent="0.2">
      <c r="A364" s="98"/>
      <c r="B364" s="98"/>
      <c r="C364" s="54" t="s">
        <v>211</v>
      </c>
      <c r="D364" s="55">
        <v>0</v>
      </c>
    </row>
    <row r="365" spans="1:4" x14ac:dyDescent="0.2">
      <c r="A365" s="97"/>
      <c r="B365" s="97"/>
      <c r="C365" s="64" t="s">
        <v>138</v>
      </c>
      <c r="D365" s="52">
        <v>3182064</v>
      </c>
    </row>
    <row r="366" spans="1:4" x14ac:dyDescent="0.2">
      <c r="A366" s="98"/>
      <c r="B366" s="98"/>
      <c r="C366" s="96" t="s">
        <v>296</v>
      </c>
      <c r="D366" s="55">
        <v>0</v>
      </c>
    </row>
    <row r="367" spans="1:4" x14ac:dyDescent="0.2">
      <c r="A367" s="98"/>
      <c r="B367" s="98"/>
      <c r="C367" s="96" t="s">
        <v>176</v>
      </c>
      <c r="D367" s="55">
        <v>1758981</v>
      </c>
    </row>
    <row r="368" spans="1:4" s="19" customFormat="1" ht="15" x14ac:dyDescent="0.25">
      <c r="C368" s="19" t="s">
        <v>102</v>
      </c>
      <c r="D368" s="14">
        <v>108726</v>
      </c>
    </row>
    <row r="369" spans="1:4" s="17" customFormat="1" ht="11.25" x14ac:dyDescent="0.2">
      <c r="A369" s="92"/>
      <c r="B369" s="92"/>
      <c r="D369" s="18"/>
    </row>
    <row r="370" spans="1:4" s="17" customFormat="1" ht="11.25" x14ac:dyDescent="0.2">
      <c r="A370" s="92"/>
      <c r="B370" s="92"/>
      <c r="D370" s="18"/>
    </row>
    <row r="371" spans="1:4" s="17" customFormat="1" ht="11.25" x14ac:dyDescent="0.2">
      <c r="A371" s="92"/>
      <c r="B371" s="92"/>
      <c r="D371" s="18"/>
    </row>
    <row r="372" spans="1:4" s="17" customFormat="1" ht="11.25" x14ac:dyDescent="0.2">
      <c r="A372" s="92"/>
      <c r="B372" s="92"/>
      <c r="D372" s="18"/>
    </row>
    <row r="373" spans="1:4" s="17" customFormat="1" ht="11.25" x14ac:dyDescent="0.2">
      <c r="A373" s="92"/>
      <c r="B373" s="92"/>
      <c r="D373" s="18"/>
    </row>
    <row r="374" spans="1:4" s="17" customFormat="1" ht="11.25" x14ac:dyDescent="0.2">
      <c r="A374" s="92"/>
      <c r="B374" s="92"/>
      <c r="D374" s="18"/>
    </row>
    <row r="375" spans="1:4" s="17" customFormat="1" ht="11.25" x14ac:dyDescent="0.2">
      <c r="A375" s="92"/>
      <c r="B375" s="92"/>
      <c r="D375" s="18"/>
    </row>
    <row r="376" spans="1:4" ht="15.75" x14ac:dyDescent="0.25">
      <c r="A376" s="4" t="s">
        <v>171</v>
      </c>
      <c r="B376" s="3" t="s">
        <v>108</v>
      </c>
      <c r="C376" s="4" t="s">
        <v>294</v>
      </c>
      <c r="D376" s="95"/>
    </row>
    <row r="377" spans="1:4" s="60" customFormat="1" ht="11.25" x14ac:dyDescent="0.2">
      <c r="A377" s="77"/>
      <c r="B377" s="78"/>
      <c r="C377" s="77"/>
      <c r="D377" s="79"/>
    </row>
    <row r="378" spans="1:4" ht="14.25" x14ac:dyDescent="0.2">
      <c r="A378" s="70"/>
      <c r="B378" s="70"/>
      <c r="C378" s="6" t="s">
        <v>71</v>
      </c>
      <c r="D378" s="44">
        <f>SUM(D379:D379)</f>
        <v>357281</v>
      </c>
    </row>
    <row r="379" spans="1:4" x14ac:dyDescent="0.2">
      <c r="A379" s="75"/>
      <c r="B379" s="75"/>
      <c r="C379" s="10" t="s">
        <v>137</v>
      </c>
      <c r="D379" s="52">
        <v>357281</v>
      </c>
    </row>
    <row r="380" spans="1:4" ht="14.25" x14ac:dyDescent="0.2">
      <c r="A380" s="70"/>
      <c r="B380" s="70"/>
      <c r="C380" s="6" t="s">
        <v>3</v>
      </c>
      <c r="D380" s="44">
        <f>D381</f>
        <v>357281</v>
      </c>
    </row>
    <row r="381" spans="1:4" ht="15" x14ac:dyDescent="0.25">
      <c r="A381" s="28"/>
      <c r="B381" s="28"/>
      <c r="C381" s="19" t="s">
        <v>2</v>
      </c>
      <c r="D381" s="14">
        <f>D382+D385+D386</f>
        <v>357281</v>
      </c>
    </row>
    <row r="382" spans="1:4" x14ac:dyDescent="0.2">
      <c r="A382" s="75"/>
      <c r="B382" s="75"/>
      <c r="C382" s="10" t="s">
        <v>6</v>
      </c>
      <c r="D382" s="52">
        <v>23538</v>
      </c>
    </row>
    <row r="383" spans="1:4" x14ac:dyDescent="0.2">
      <c r="A383" s="97"/>
      <c r="B383" s="97"/>
      <c r="C383" s="58" t="s">
        <v>134</v>
      </c>
      <c r="D383" s="52">
        <v>18538</v>
      </c>
    </row>
    <row r="384" spans="1:4" x14ac:dyDescent="0.2">
      <c r="A384" s="97"/>
      <c r="B384" s="97"/>
      <c r="C384" s="64" t="s">
        <v>138</v>
      </c>
      <c r="D384" s="52">
        <v>15000</v>
      </c>
    </row>
    <row r="385" spans="1:4" x14ac:dyDescent="0.2">
      <c r="A385" s="97"/>
      <c r="B385" s="97"/>
      <c r="C385" s="69" t="s">
        <v>103</v>
      </c>
      <c r="D385" s="52">
        <v>303743</v>
      </c>
    </row>
    <row r="386" spans="1:4" x14ac:dyDescent="0.2">
      <c r="C386" s="10" t="s">
        <v>241</v>
      </c>
      <c r="D386" s="52">
        <v>30000</v>
      </c>
    </row>
    <row r="387" spans="1:4" s="60" customFormat="1" ht="11.25" x14ac:dyDescent="0.2">
      <c r="A387" s="86"/>
      <c r="B387" s="86"/>
      <c r="D387" s="61"/>
    </row>
    <row r="388" spans="1:4" ht="15.75" x14ac:dyDescent="0.25">
      <c r="A388" s="4" t="s">
        <v>172</v>
      </c>
      <c r="B388" s="3" t="s">
        <v>108</v>
      </c>
      <c r="C388" s="4" t="s">
        <v>280</v>
      </c>
      <c r="D388" s="95"/>
    </row>
    <row r="389" spans="1:4" s="60" customFormat="1" ht="11.25" x14ac:dyDescent="0.2">
      <c r="A389" s="77"/>
      <c r="B389" s="78"/>
      <c r="C389" s="77"/>
      <c r="D389" s="79"/>
    </row>
    <row r="390" spans="1:4" ht="14.25" x14ac:dyDescent="0.2">
      <c r="A390" s="6"/>
      <c r="B390" s="6"/>
      <c r="C390" s="6" t="s">
        <v>71</v>
      </c>
      <c r="D390" s="44">
        <f>D391</f>
        <v>999009</v>
      </c>
    </row>
    <row r="391" spans="1:4" x14ac:dyDescent="0.2">
      <c r="C391" s="10" t="s">
        <v>137</v>
      </c>
      <c r="D391" s="52">
        <v>999009</v>
      </c>
    </row>
    <row r="392" spans="1:4" ht="14.25" x14ac:dyDescent="0.2">
      <c r="A392" s="6"/>
      <c r="B392" s="6"/>
      <c r="C392" s="6" t="s">
        <v>3</v>
      </c>
      <c r="D392" s="44">
        <f t="shared" ref="D392:D393" si="6">D393</f>
        <v>999009</v>
      </c>
    </row>
    <row r="393" spans="1:4" ht="15" x14ac:dyDescent="0.25">
      <c r="A393" s="19"/>
      <c r="B393" s="19"/>
      <c r="C393" s="19" t="s">
        <v>2</v>
      </c>
      <c r="D393" s="14">
        <f t="shared" si="6"/>
        <v>999009</v>
      </c>
    </row>
    <row r="394" spans="1:4" x14ac:dyDescent="0.2">
      <c r="C394" s="10" t="s">
        <v>6</v>
      </c>
      <c r="D394" s="52">
        <v>999009</v>
      </c>
    </row>
    <row r="395" spans="1:4" x14ac:dyDescent="0.2">
      <c r="A395" s="97"/>
      <c r="B395" s="97"/>
      <c r="C395" s="58" t="s">
        <v>134</v>
      </c>
      <c r="D395" s="52">
        <v>22359</v>
      </c>
    </row>
    <row r="396" spans="1:4" x14ac:dyDescent="0.2">
      <c r="A396" s="97"/>
      <c r="B396" s="97"/>
      <c r="C396" s="64" t="s">
        <v>138</v>
      </c>
      <c r="D396" s="52">
        <v>20000</v>
      </c>
    </row>
    <row r="397" spans="1:4" s="60" customFormat="1" ht="11.25" x14ac:dyDescent="0.2">
      <c r="A397" s="86"/>
      <c r="B397" s="86"/>
      <c r="D397" s="61"/>
    </row>
    <row r="398" spans="1:4" ht="15.75" x14ac:dyDescent="0.25">
      <c r="A398" s="4" t="s">
        <v>173</v>
      </c>
      <c r="B398" s="3" t="s">
        <v>108</v>
      </c>
      <c r="C398" s="4" t="s">
        <v>104</v>
      </c>
      <c r="D398" s="95"/>
    </row>
    <row r="399" spans="1:4" s="60" customFormat="1" ht="11.25" x14ac:dyDescent="0.2">
      <c r="A399" s="77"/>
      <c r="B399" s="78"/>
      <c r="C399" s="77"/>
      <c r="D399" s="79"/>
    </row>
    <row r="400" spans="1:4" ht="14.25" x14ac:dyDescent="0.2">
      <c r="A400" s="6"/>
      <c r="B400" s="6"/>
      <c r="C400" s="6" t="s">
        <v>71</v>
      </c>
      <c r="D400" s="44">
        <f>D401</f>
        <v>355933</v>
      </c>
    </row>
    <row r="401" spans="1:4" x14ac:dyDescent="0.2">
      <c r="C401" s="10" t="s">
        <v>137</v>
      </c>
      <c r="D401" s="52">
        <v>355933</v>
      </c>
    </row>
    <row r="402" spans="1:4" ht="14.25" x14ac:dyDescent="0.2">
      <c r="A402" s="6"/>
      <c r="B402" s="6"/>
      <c r="C402" s="6" t="s">
        <v>3</v>
      </c>
      <c r="D402" s="44">
        <f>D403</f>
        <v>355933</v>
      </c>
    </row>
    <row r="403" spans="1:4" ht="15" x14ac:dyDescent="0.25">
      <c r="A403" s="19"/>
      <c r="B403" s="19"/>
      <c r="C403" s="19" t="s">
        <v>2</v>
      </c>
      <c r="D403" s="14">
        <f>D404+D407+D408</f>
        <v>355933</v>
      </c>
    </row>
    <row r="404" spans="1:4" x14ac:dyDescent="0.2">
      <c r="A404" s="75"/>
      <c r="B404" s="75"/>
      <c r="C404" s="10" t="s">
        <v>6</v>
      </c>
      <c r="D404" s="52">
        <v>8615</v>
      </c>
    </row>
    <row r="405" spans="1:4" x14ac:dyDescent="0.2">
      <c r="A405" s="97"/>
      <c r="B405" s="97"/>
      <c r="C405" s="58" t="s">
        <v>134</v>
      </c>
      <c r="D405" s="52">
        <v>7415</v>
      </c>
    </row>
    <row r="406" spans="1:4" x14ac:dyDescent="0.2">
      <c r="A406" s="97"/>
      <c r="B406" s="97"/>
      <c r="C406" s="64" t="s">
        <v>138</v>
      </c>
      <c r="D406" s="52">
        <v>6000</v>
      </c>
    </row>
    <row r="407" spans="1:4" x14ac:dyDescent="0.2">
      <c r="C407" s="69" t="s">
        <v>103</v>
      </c>
      <c r="D407" s="52">
        <v>332318</v>
      </c>
    </row>
    <row r="408" spans="1:4" x14ac:dyDescent="0.2">
      <c r="C408" s="10" t="s">
        <v>241</v>
      </c>
      <c r="D408" s="52">
        <v>15000</v>
      </c>
    </row>
    <row r="409" spans="1:4" s="60" customFormat="1" ht="11.25" x14ac:dyDescent="0.2">
      <c r="A409" s="86"/>
      <c r="B409" s="86"/>
      <c r="D409" s="61"/>
    </row>
    <row r="410" spans="1:4" ht="15.75" x14ac:dyDescent="0.25">
      <c r="A410" s="4" t="s">
        <v>174</v>
      </c>
      <c r="B410" s="3" t="s">
        <v>113</v>
      </c>
      <c r="C410" s="4" t="s">
        <v>234</v>
      </c>
      <c r="D410" s="95"/>
    </row>
    <row r="411" spans="1:4" ht="15.75" x14ac:dyDescent="0.25">
      <c r="A411" s="81"/>
      <c r="B411" s="3"/>
      <c r="C411" s="4" t="s">
        <v>145</v>
      </c>
      <c r="D411" s="95"/>
    </row>
    <row r="412" spans="1:4" ht="15.75" x14ac:dyDescent="0.25">
      <c r="A412" s="81"/>
      <c r="B412" s="3"/>
      <c r="C412" s="4" t="s">
        <v>341</v>
      </c>
      <c r="D412" s="95"/>
    </row>
    <row r="413" spans="1:4" ht="15.75" x14ac:dyDescent="0.25">
      <c r="A413" s="81"/>
      <c r="B413" s="3"/>
      <c r="C413" s="4" t="s">
        <v>342</v>
      </c>
      <c r="D413" s="95"/>
    </row>
    <row r="414" spans="1:4" s="60" customFormat="1" ht="11.25" x14ac:dyDescent="0.2">
      <c r="A414" s="82"/>
      <c r="B414" s="78"/>
      <c r="C414" s="77"/>
      <c r="D414" s="79"/>
    </row>
    <row r="415" spans="1:4" ht="14.25" x14ac:dyDescent="0.2">
      <c r="A415" s="70"/>
      <c r="B415" s="70"/>
      <c r="C415" s="6" t="s">
        <v>71</v>
      </c>
      <c r="D415" s="44">
        <f>D417+D416</f>
        <v>4143771</v>
      </c>
    </row>
    <row r="416" spans="1:4" x14ac:dyDescent="0.2">
      <c r="C416" s="10" t="s">
        <v>137</v>
      </c>
      <c r="D416" s="52">
        <v>350275</v>
      </c>
    </row>
    <row r="417" spans="1:4" x14ac:dyDescent="0.2">
      <c r="A417" s="75"/>
      <c r="B417" s="75"/>
      <c r="C417" s="80" t="s">
        <v>213</v>
      </c>
      <c r="D417" s="52">
        <v>3793496</v>
      </c>
    </row>
    <row r="418" spans="1:4" ht="14.25" x14ac:dyDescent="0.2">
      <c r="A418" s="70"/>
      <c r="B418" s="70"/>
      <c r="C418" s="6" t="s">
        <v>3</v>
      </c>
      <c r="D418" s="44">
        <f t="shared" ref="D418:D419" si="7">D419</f>
        <v>4143771</v>
      </c>
    </row>
    <row r="419" spans="1:4" ht="15" x14ac:dyDescent="0.25">
      <c r="A419" s="28"/>
      <c r="B419" s="28"/>
      <c r="C419" s="19" t="s">
        <v>2</v>
      </c>
      <c r="D419" s="14">
        <f t="shared" si="7"/>
        <v>4143771</v>
      </c>
    </row>
    <row r="420" spans="1:4" x14ac:dyDescent="0.2">
      <c r="A420" s="75"/>
      <c r="B420" s="75"/>
      <c r="C420" s="10" t="s">
        <v>6</v>
      </c>
      <c r="D420" s="52">
        <v>4143771</v>
      </c>
    </row>
    <row r="421" spans="1:4" x14ac:dyDescent="0.2">
      <c r="A421" s="75"/>
      <c r="B421" s="75"/>
      <c r="C421" s="58" t="s">
        <v>134</v>
      </c>
      <c r="D421" s="52">
        <v>4143771</v>
      </c>
    </row>
    <row r="422" spans="1:4" s="56" customFormat="1" ht="12" x14ac:dyDescent="0.2">
      <c r="A422" s="98"/>
      <c r="B422" s="98"/>
      <c r="C422" s="54" t="s">
        <v>211</v>
      </c>
      <c r="D422" s="55">
        <v>3793496</v>
      </c>
    </row>
    <row r="423" spans="1:4" x14ac:dyDescent="0.2">
      <c r="A423" s="75"/>
      <c r="B423" s="75"/>
      <c r="C423" s="58" t="s">
        <v>138</v>
      </c>
      <c r="D423" s="52">
        <v>3352820</v>
      </c>
    </row>
    <row r="424" spans="1:4" x14ac:dyDescent="0.2">
      <c r="A424" s="98"/>
      <c r="B424" s="98"/>
      <c r="C424" s="96" t="s">
        <v>296</v>
      </c>
      <c r="D424" s="55">
        <v>3069420</v>
      </c>
    </row>
    <row r="425" spans="1:4" x14ac:dyDescent="0.2">
      <c r="A425" s="103"/>
      <c r="B425" s="99"/>
      <c r="C425" s="96" t="s">
        <v>176</v>
      </c>
      <c r="D425" s="55">
        <v>283400</v>
      </c>
    </row>
    <row r="426" spans="1:4" s="60" customFormat="1" ht="11.25" x14ac:dyDescent="0.2">
      <c r="A426" s="113"/>
      <c r="B426" s="114"/>
      <c r="C426" s="115"/>
      <c r="D426" s="116"/>
    </row>
    <row r="427" spans="1:4" ht="15.75" x14ac:dyDescent="0.25">
      <c r="A427" s="4" t="s">
        <v>188</v>
      </c>
      <c r="B427" s="3" t="s">
        <v>113</v>
      </c>
      <c r="C427" s="4" t="s">
        <v>189</v>
      </c>
      <c r="D427" s="95"/>
    </row>
    <row r="428" spans="1:4" ht="15.75" x14ac:dyDescent="0.25">
      <c r="A428" s="4"/>
      <c r="B428" s="3"/>
      <c r="C428" s="4" t="s">
        <v>190</v>
      </c>
      <c r="D428" s="95"/>
    </row>
    <row r="429" spans="1:4" s="60" customFormat="1" ht="11.25" x14ac:dyDescent="0.2">
      <c r="B429" s="83"/>
      <c r="D429" s="61"/>
    </row>
    <row r="430" spans="1:4" ht="14.25" x14ac:dyDescent="0.2">
      <c r="A430" s="6"/>
      <c r="B430" s="6"/>
      <c r="C430" s="6" t="s">
        <v>71</v>
      </c>
      <c r="D430" s="44">
        <f>D431</f>
        <v>872525</v>
      </c>
    </row>
    <row r="431" spans="1:4" x14ac:dyDescent="0.2">
      <c r="C431" s="10" t="s">
        <v>137</v>
      </c>
      <c r="D431" s="52">
        <v>872525</v>
      </c>
    </row>
    <row r="432" spans="1:4" ht="14.25" x14ac:dyDescent="0.2">
      <c r="A432" s="6"/>
      <c r="B432" s="6"/>
      <c r="C432" s="6" t="s">
        <v>3</v>
      </c>
      <c r="D432" s="44">
        <f t="shared" ref="D432:D433" si="8">D433</f>
        <v>872525</v>
      </c>
    </row>
    <row r="433" spans="1:4" ht="15" x14ac:dyDescent="0.25">
      <c r="A433" s="19"/>
      <c r="B433" s="19"/>
      <c r="C433" s="19" t="s">
        <v>2</v>
      </c>
      <c r="D433" s="14">
        <f t="shared" si="8"/>
        <v>872525</v>
      </c>
    </row>
    <row r="434" spans="1:4" x14ac:dyDescent="0.2">
      <c r="C434" s="10" t="s">
        <v>6</v>
      </c>
      <c r="D434" s="52">
        <v>872525</v>
      </c>
    </row>
    <row r="435" spans="1:4" x14ac:dyDescent="0.2">
      <c r="A435" s="75"/>
      <c r="B435" s="75"/>
      <c r="C435" s="58" t="s">
        <v>134</v>
      </c>
      <c r="D435" s="52">
        <v>872525</v>
      </c>
    </row>
    <row r="436" spans="1:4" s="53" customFormat="1" x14ac:dyDescent="0.2">
      <c r="A436" s="97"/>
      <c r="B436" s="97"/>
      <c r="C436" s="51"/>
      <c r="D436" s="52"/>
    </row>
    <row r="437" spans="1:4" s="53" customFormat="1" x14ac:dyDescent="0.2">
      <c r="A437" s="97"/>
      <c r="B437" s="97"/>
      <c r="C437" s="97"/>
      <c r="D437" s="117"/>
    </row>
    <row r="438" spans="1:4" s="53" customFormat="1" x14ac:dyDescent="0.2">
      <c r="A438" s="97"/>
      <c r="B438" s="97"/>
      <c r="C438" s="97"/>
      <c r="D438" s="117"/>
    </row>
    <row r="439" spans="1:4" s="53" customFormat="1" x14ac:dyDescent="0.2">
      <c r="A439" s="97"/>
      <c r="B439" s="97"/>
      <c r="C439" s="97"/>
      <c r="D439" s="117"/>
    </row>
    <row r="440" spans="1:4" s="53" customFormat="1" x14ac:dyDescent="0.2">
      <c r="A440" s="97"/>
      <c r="B440" s="97"/>
      <c r="C440" s="97"/>
      <c r="D440" s="117"/>
    </row>
    <row r="441" spans="1:4" s="53" customFormat="1" x14ac:dyDescent="0.2">
      <c r="A441" s="97"/>
      <c r="B441" s="97"/>
      <c r="C441" s="97"/>
      <c r="D441" s="117"/>
    </row>
    <row r="442" spans="1:4" s="53" customFormat="1" x14ac:dyDescent="0.2">
      <c r="A442" s="97"/>
      <c r="B442" s="97"/>
      <c r="C442" s="97"/>
      <c r="D442" s="117"/>
    </row>
    <row r="443" spans="1:4" s="53" customFormat="1" x14ac:dyDescent="0.2">
      <c r="A443" s="97"/>
      <c r="B443" s="97"/>
      <c r="C443" s="97"/>
      <c r="D443" s="117"/>
    </row>
    <row r="444" spans="1:4" s="53" customFormat="1" x14ac:dyDescent="0.2">
      <c r="A444" s="97"/>
      <c r="B444" s="97"/>
      <c r="C444" s="97"/>
      <c r="D444" s="117"/>
    </row>
    <row r="445" spans="1:4" s="53" customFormat="1" x14ac:dyDescent="0.2">
      <c r="A445" s="97"/>
      <c r="B445" s="97"/>
      <c r="C445" s="97"/>
      <c r="D445" s="117"/>
    </row>
    <row r="446" spans="1:4" s="53" customFormat="1" x14ac:dyDescent="0.2">
      <c r="A446" s="97"/>
      <c r="B446" s="97"/>
      <c r="C446" s="97"/>
      <c r="D446" s="117"/>
    </row>
    <row r="447" spans="1:4" s="53" customFormat="1" x14ac:dyDescent="0.2">
      <c r="A447" s="97"/>
      <c r="B447" s="97"/>
      <c r="C447" s="97"/>
      <c r="D447" s="117"/>
    </row>
    <row r="448" spans="1:4" s="53" customFormat="1" x14ac:dyDescent="0.2">
      <c r="A448" s="97"/>
      <c r="B448" s="97"/>
      <c r="C448" s="97"/>
      <c r="D448" s="117"/>
    </row>
    <row r="449" spans="3:4" s="21" customFormat="1" ht="18.75" x14ac:dyDescent="0.3">
      <c r="C449" s="21" t="s">
        <v>14</v>
      </c>
      <c r="D449" s="5"/>
    </row>
    <row r="450" spans="3:4" s="17" customFormat="1" ht="11.25" x14ac:dyDescent="0.2">
      <c r="D450" s="18"/>
    </row>
    <row r="451" spans="3:4" s="4" customFormat="1" ht="15.75" x14ac:dyDescent="0.25">
      <c r="C451" s="4" t="s">
        <v>71</v>
      </c>
      <c r="D451" s="5">
        <f>SUM(D452:D455)</f>
        <v>137350108</v>
      </c>
    </row>
    <row r="452" spans="3:4" x14ac:dyDescent="0.2">
      <c r="C452" s="10" t="s">
        <v>137</v>
      </c>
      <c r="D452" s="11">
        <f>D471+D484+D492+D526+D542+D551+D566+D575+D590+D600+D627+D637+D647+D617+D502</f>
        <v>97166098</v>
      </c>
    </row>
    <row r="453" spans="3:4" s="53" customFormat="1" x14ac:dyDescent="0.2">
      <c r="C453" s="80" t="s">
        <v>213</v>
      </c>
      <c r="D453" s="52">
        <f>D552+D576+D601+D503+D485+D493+D527+D543+D567+D638</f>
        <v>37970043</v>
      </c>
    </row>
    <row r="454" spans="3:4" x14ac:dyDescent="0.2">
      <c r="C454" s="10" t="s">
        <v>135</v>
      </c>
      <c r="D454" s="11">
        <f>D553+D577+D602+D472+D528</f>
        <v>2197369</v>
      </c>
    </row>
    <row r="455" spans="3:4" x14ac:dyDescent="0.2">
      <c r="C455" s="10" t="s">
        <v>240</v>
      </c>
      <c r="D455" s="11">
        <f>D529</f>
        <v>16598</v>
      </c>
    </row>
    <row r="456" spans="3:4" s="4" customFormat="1" ht="15.75" x14ac:dyDescent="0.25">
      <c r="C456" s="4" t="s">
        <v>3</v>
      </c>
      <c r="D456" s="5">
        <f>D457+D466</f>
        <v>137350108</v>
      </c>
    </row>
    <row r="457" spans="3:4" s="19" customFormat="1" ht="15" x14ac:dyDescent="0.25">
      <c r="C457" s="19" t="s">
        <v>2</v>
      </c>
      <c r="D457" s="43">
        <f>D458+D464+D463+D465</f>
        <v>136920381</v>
      </c>
    </row>
    <row r="458" spans="3:4" x14ac:dyDescent="0.2">
      <c r="C458" s="10" t="s">
        <v>6</v>
      </c>
      <c r="D458" s="11">
        <f>D475+D532+D556+D580+D605+D630+D620+D506</f>
        <v>47099329</v>
      </c>
    </row>
    <row r="459" spans="3:4" x14ac:dyDescent="0.2">
      <c r="C459" s="58" t="s">
        <v>134</v>
      </c>
      <c r="D459" s="11">
        <f>D476+D533+D557+D581+D606+D507</f>
        <v>36977499</v>
      </c>
    </row>
    <row r="460" spans="3:4" s="56" customFormat="1" ht="12" x14ac:dyDescent="0.2">
      <c r="C460" s="54" t="s">
        <v>211</v>
      </c>
      <c r="D460" s="55">
        <f>D508+D534+D558+D582+D607</f>
        <v>15670618</v>
      </c>
    </row>
    <row r="461" spans="3:4" x14ac:dyDescent="0.2">
      <c r="C461" s="58" t="s">
        <v>138</v>
      </c>
      <c r="D461" s="11">
        <f>D477+D535+D559+D583+D608+D509</f>
        <v>29256090</v>
      </c>
    </row>
    <row r="462" spans="3:4" s="56" customFormat="1" ht="12" x14ac:dyDescent="0.2">
      <c r="C462" s="96" t="s">
        <v>295</v>
      </c>
      <c r="D462" s="134">
        <f>D510+D536+D560+D584+D609</f>
        <v>12658280</v>
      </c>
    </row>
    <row r="463" spans="3:4" x14ac:dyDescent="0.2">
      <c r="C463" s="10" t="s">
        <v>103</v>
      </c>
      <c r="D463" s="11">
        <f>D496+D478</f>
        <v>901982</v>
      </c>
    </row>
    <row r="464" spans="3:4" x14ac:dyDescent="0.2">
      <c r="C464" s="10" t="s">
        <v>106</v>
      </c>
      <c r="D464" s="11">
        <f>D488+D497+D546+D570+D593+D610+D641+D650+D621</f>
        <v>88915439</v>
      </c>
    </row>
    <row r="465" spans="1:4" x14ac:dyDescent="0.2">
      <c r="C465" s="131" t="s">
        <v>241</v>
      </c>
      <c r="D465" s="133">
        <f>D479</f>
        <v>3631</v>
      </c>
    </row>
    <row r="466" spans="1:4" ht="15" x14ac:dyDescent="0.25">
      <c r="C466" s="19" t="s">
        <v>102</v>
      </c>
      <c r="D466" s="43">
        <f>D585+D561+D631+D511+D537</f>
        <v>429727</v>
      </c>
    </row>
    <row r="467" spans="1:4" s="17" customFormat="1" ht="11.25" x14ac:dyDescent="0.2">
      <c r="D467" s="18"/>
    </row>
    <row r="468" spans="1:4" s="4" customFormat="1" ht="15.75" x14ac:dyDescent="0.25">
      <c r="A468" s="4" t="s">
        <v>44</v>
      </c>
      <c r="B468" s="3" t="s">
        <v>118</v>
      </c>
      <c r="C468" s="4" t="s">
        <v>4</v>
      </c>
      <c r="D468" s="5"/>
    </row>
    <row r="469" spans="1:4" s="53" customFormat="1" x14ac:dyDescent="0.2">
      <c r="B469" s="118"/>
      <c r="D469" s="52"/>
    </row>
    <row r="470" spans="1:4" s="6" customFormat="1" ht="14.25" x14ac:dyDescent="0.2">
      <c r="C470" s="6" t="s">
        <v>71</v>
      </c>
      <c r="D470" s="8">
        <f>SUM(D471:D472)</f>
        <v>2361877</v>
      </c>
    </row>
    <row r="471" spans="1:4" x14ac:dyDescent="0.2">
      <c r="C471" s="10" t="s">
        <v>137</v>
      </c>
      <c r="D471" s="11">
        <v>2361727</v>
      </c>
    </row>
    <row r="472" spans="1:4" x14ac:dyDescent="0.2">
      <c r="C472" s="10" t="s">
        <v>135</v>
      </c>
      <c r="D472" s="11">
        <v>150</v>
      </c>
    </row>
    <row r="473" spans="1:4" s="6" customFormat="1" ht="14.25" x14ac:dyDescent="0.2">
      <c r="C473" s="6" t="s">
        <v>3</v>
      </c>
      <c r="D473" s="8">
        <f>D474</f>
        <v>2361877</v>
      </c>
    </row>
    <row r="474" spans="1:4" s="19" customFormat="1" ht="15" x14ac:dyDescent="0.25">
      <c r="C474" s="19" t="s">
        <v>2</v>
      </c>
      <c r="D474" s="43">
        <f>D475+D479+D478</f>
        <v>2361877</v>
      </c>
    </row>
    <row r="475" spans="1:4" x14ac:dyDescent="0.2">
      <c r="C475" s="10" t="s">
        <v>6</v>
      </c>
      <c r="D475" s="11">
        <v>2357149</v>
      </c>
    </row>
    <row r="476" spans="1:4" x14ac:dyDescent="0.2">
      <c r="C476" s="58" t="s">
        <v>134</v>
      </c>
      <c r="D476" s="11">
        <v>1998999</v>
      </c>
    </row>
    <row r="477" spans="1:4" x14ac:dyDescent="0.2">
      <c r="C477" s="64" t="s">
        <v>138</v>
      </c>
      <c r="D477" s="11">
        <v>1548758</v>
      </c>
    </row>
    <row r="478" spans="1:4" x14ac:dyDescent="0.2">
      <c r="C478" s="10" t="s">
        <v>103</v>
      </c>
      <c r="D478" s="11">
        <v>1097</v>
      </c>
    </row>
    <row r="479" spans="1:4" x14ac:dyDescent="0.2">
      <c r="C479" s="10" t="s">
        <v>241</v>
      </c>
      <c r="D479" s="52">
        <v>3631</v>
      </c>
    </row>
    <row r="480" spans="1:4" s="17" customFormat="1" ht="11.25" x14ac:dyDescent="0.2">
      <c r="D480" s="18"/>
    </row>
    <row r="481" spans="1:4" s="4" customFormat="1" ht="15.75" x14ac:dyDescent="0.25">
      <c r="A481" s="4" t="s">
        <v>45</v>
      </c>
      <c r="B481" s="3" t="s">
        <v>193</v>
      </c>
      <c r="C481" s="4" t="s">
        <v>281</v>
      </c>
      <c r="D481" s="5"/>
    </row>
    <row r="482" spans="1:4" s="53" customFormat="1" x14ac:dyDescent="0.2">
      <c r="B482" s="102" t="s">
        <v>217</v>
      </c>
      <c r="D482" s="52"/>
    </row>
    <row r="483" spans="1:4" s="6" customFormat="1" ht="14.25" x14ac:dyDescent="0.2">
      <c r="C483" s="6" t="s">
        <v>71</v>
      </c>
      <c r="D483" s="8">
        <f>SUM(D484:D485)</f>
        <v>34385144</v>
      </c>
    </row>
    <row r="484" spans="1:4" x14ac:dyDescent="0.2">
      <c r="C484" s="10" t="s">
        <v>137</v>
      </c>
      <c r="D484" s="11">
        <v>15471997</v>
      </c>
    </row>
    <row r="485" spans="1:4" x14ac:dyDescent="0.2">
      <c r="C485" s="10" t="s">
        <v>255</v>
      </c>
      <c r="D485" s="11">
        <v>18913147</v>
      </c>
    </row>
    <row r="486" spans="1:4" s="6" customFormat="1" ht="14.25" x14ac:dyDescent="0.2">
      <c r="C486" s="6" t="s">
        <v>3</v>
      </c>
      <c r="D486" s="8">
        <f t="shared" ref="D486:D487" si="9">D487</f>
        <v>34385144</v>
      </c>
    </row>
    <row r="487" spans="1:4" s="19" customFormat="1" ht="15" x14ac:dyDescent="0.25">
      <c r="C487" s="19" t="s">
        <v>2</v>
      </c>
      <c r="D487" s="43">
        <f t="shared" si="9"/>
        <v>34385144</v>
      </c>
    </row>
    <row r="488" spans="1:4" x14ac:dyDescent="0.2">
      <c r="C488" s="10" t="s">
        <v>106</v>
      </c>
      <c r="D488" s="11">
        <v>34385144</v>
      </c>
    </row>
    <row r="489" spans="1:4" s="17" customFormat="1" ht="11.25" x14ac:dyDescent="0.2">
      <c r="D489" s="18"/>
    </row>
    <row r="490" spans="1:4" s="4" customFormat="1" ht="15.75" x14ac:dyDescent="0.25">
      <c r="A490" s="4" t="s">
        <v>59</v>
      </c>
      <c r="B490" s="3" t="s">
        <v>193</v>
      </c>
      <c r="C490" s="4" t="s">
        <v>194</v>
      </c>
      <c r="D490" s="5"/>
    </row>
    <row r="491" spans="1:4" s="6" customFormat="1" ht="14.25" x14ac:dyDescent="0.2">
      <c r="B491" s="102" t="s">
        <v>217</v>
      </c>
      <c r="C491" s="6" t="s">
        <v>71</v>
      </c>
      <c r="D491" s="8">
        <f>SUM(D492:D493)</f>
        <v>40338819</v>
      </c>
    </row>
    <row r="492" spans="1:4" x14ac:dyDescent="0.2">
      <c r="C492" s="10" t="s">
        <v>137</v>
      </c>
      <c r="D492" s="11">
        <v>39480706</v>
      </c>
    </row>
    <row r="493" spans="1:4" x14ac:dyDescent="0.2">
      <c r="C493" s="10" t="s">
        <v>255</v>
      </c>
      <c r="D493" s="11">
        <v>858113</v>
      </c>
    </row>
    <row r="494" spans="1:4" s="6" customFormat="1" ht="14.25" x14ac:dyDescent="0.2">
      <c r="C494" s="6" t="s">
        <v>3</v>
      </c>
      <c r="D494" s="8">
        <f>D495</f>
        <v>40338819</v>
      </c>
    </row>
    <row r="495" spans="1:4" s="19" customFormat="1" ht="15" x14ac:dyDescent="0.25">
      <c r="C495" s="19" t="s">
        <v>2</v>
      </c>
      <c r="D495" s="43">
        <f>D497+D496</f>
        <v>40338819</v>
      </c>
    </row>
    <row r="496" spans="1:4" x14ac:dyDescent="0.2">
      <c r="A496" s="105"/>
      <c r="B496" s="75"/>
      <c r="C496" s="10" t="s">
        <v>103</v>
      </c>
      <c r="D496" s="11">
        <v>900885</v>
      </c>
    </row>
    <row r="497" spans="1:4" x14ac:dyDescent="0.2">
      <c r="C497" s="10" t="s">
        <v>106</v>
      </c>
      <c r="D497" s="11">
        <v>39437934</v>
      </c>
    </row>
    <row r="498" spans="1:4" s="17" customFormat="1" ht="11.25" x14ac:dyDescent="0.2">
      <c r="D498" s="18"/>
    </row>
    <row r="499" spans="1:4" s="4" customFormat="1" ht="15.75" x14ac:dyDescent="0.25">
      <c r="A499" s="4" t="s">
        <v>218</v>
      </c>
      <c r="B499" s="3" t="s">
        <v>131</v>
      </c>
      <c r="C499" s="4" t="s">
        <v>229</v>
      </c>
      <c r="D499" s="5"/>
    </row>
    <row r="500" spans="1:4" s="17" customFormat="1" ht="11.25" x14ac:dyDescent="0.2">
      <c r="B500" s="16"/>
      <c r="D500" s="18"/>
    </row>
    <row r="501" spans="1:4" s="6" customFormat="1" ht="15.75" x14ac:dyDescent="0.25">
      <c r="C501" s="4" t="s">
        <v>71</v>
      </c>
      <c r="D501" s="5">
        <f>SUM(D502:D503)</f>
        <v>17363522</v>
      </c>
    </row>
    <row r="502" spans="1:4" x14ac:dyDescent="0.2">
      <c r="C502" s="10" t="s">
        <v>137</v>
      </c>
      <c r="D502" s="11">
        <v>373436</v>
      </c>
    </row>
    <row r="503" spans="1:4" x14ac:dyDescent="0.2">
      <c r="C503" s="80" t="s">
        <v>213</v>
      </c>
      <c r="D503" s="52">
        <v>16990086</v>
      </c>
    </row>
    <row r="504" spans="1:4" s="4" customFormat="1" ht="15.75" x14ac:dyDescent="0.25">
      <c r="C504" s="4" t="s">
        <v>3</v>
      </c>
      <c r="D504" s="5">
        <f>D505+D511</f>
        <v>17363522</v>
      </c>
    </row>
    <row r="505" spans="1:4" s="19" customFormat="1" ht="15" x14ac:dyDescent="0.25">
      <c r="C505" s="19" t="s">
        <v>2</v>
      </c>
      <c r="D505" s="43">
        <f>D506</f>
        <v>17160929</v>
      </c>
    </row>
    <row r="506" spans="1:4" x14ac:dyDescent="0.2">
      <c r="C506" s="10" t="s">
        <v>6</v>
      </c>
      <c r="D506" s="11">
        <v>17160929</v>
      </c>
    </row>
    <row r="507" spans="1:4" x14ac:dyDescent="0.2">
      <c r="C507" s="58" t="s">
        <v>134</v>
      </c>
      <c r="D507" s="11">
        <v>15160999</v>
      </c>
    </row>
    <row r="508" spans="1:4" s="56" customFormat="1" ht="12" x14ac:dyDescent="0.2">
      <c r="C508" s="54" t="s">
        <v>211</v>
      </c>
      <c r="D508" s="55">
        <v>15087257</v>
      </c>
    </row>
    <row r="509" spans="1:4" x14ac:dyDescent="0.2">
      <c r="C509" s="58" t="s">
        <v>138</v>
      </c>
      <c r="D509" s="11">
        <v>12240747</v>
      </c>
    </row>
    <row r="510" spans="1:4" s="56" customFormat="1" ht="12" x14ac:dyDescent="0.2">
      <c r="C510" s="96" t="s">
        <v>295</v>
      </c>
      <c r="D510" s="55">
        <v>12186265</v>
      </c>
    </row>
    <row r="511" spans="1:4" ht="15" x14ac:dyDescent="0.25">
      <c r="B511" s="75"/>
      <c r="C511" s="19" t="s">
        <v>102</v>
      </c>
      <c r="D511" s="43">
        <v>202593</v>
      </c>
    </row>
    <row r="512" spans="1:4" s="17" customFormat="1" ht="11.25" x14ac:dyDescent="0.2">
      <c r="D512" s="18"/>
    </row>
    <row r="513" spans="1:4" s="17" customFormat="1" ht="11.25" x14ac:dyDescent="0.2">
      <c r="D513" s="18"/>
    </row>
    <row r="514" spans="1:4" s="17" customFormat="1" ht="11.25" x14ac:dyDescent="0.2">
      <c r="D514" s="18"/>
    </row>
    <row r="515" spans="1:4" s="17" customFormat="1" ht="11.25" x14ac:dyDescent="0.2">
      <c r="D515" s="18"/>
    </row>
    <row r="516" spans="1:4" s="17" customFormat="1" ht="11.25" x14ac:dyDescent="0.2">
      <c r="D516" s="18"/>
    </row>
    <row r="517" spans="1:4" s="17" customFormat="1" ht="11.25" x14ac:dyDescent="0.2">
      <c r="D517" s="18"/>
    </row>
    <row r="518" spans="1:4" s="17" customFormat="1" ht="11.25" x14ac:dyDescent="0.2">
      <c r="D518" s="18"/>
    </row>
    <row r="519" spans="1:4" s="17" customFormat="1" ht="11.25" x14ac:dyDescent="0.2">
      <c r="D519" s="18"/>
    </row>
    <row r="520" spans="1:4" s="17" customFormat="1" ht="11.25" x14ac:dyDescent="0.2">
      <c r="D520" s="18"/>
    </row>
    <row r="521" spans="1:4" s="17" customFormat="1" ht="11.25" x14ac:dyDescent="0.2">
      <c r="D521" s="18"/>
    </row>
    <row r="522" spans="1:4" s="17" customFormat="1" ht="11.25" x14ac:dyDescent="0.2">
      <c r="D522" s="18"/>
    </row>
    <row r="523" spans="1:4" s="17" customFormat="1" ht="15.75" x14ac:dyDescent="0.25">
      <c r="A523" s="119" t="s">
        <v>46</v>
      </c>
      <c r="B523" s="3" t="s">
        <v>116</v>
      </c>
      <c r="C523" s="4" t="s">
        <v>205</v>
      </c>
      <c r="D523" s="18"/>
    </row>
    <row r="524" spans="1:4" s="17" customFormat="1" ht="11.25" x14ac:dyDescent="0.2">
      <c r="A524" s="120"/>
      <c r="B524" s="16"/>
      <c r="D524" s="18"/>
    </row>
    <row r="525" spans="1:4" s="6" customFormat="1" ht="14.25" x14ac:dyDescent="0.2">
      <c r="A525" s="104"/>
      <c r="B525" s="70"/>
      <c r="C525" s="6" t="s">
        <v>71</v>
      </c>
      <c r="D525" s="8">
        <f>SUM(D526:D529)</f>
        <v>5276387</v>
      </c>
    </row>
    <row r="526" spans="1:4" x14ac:dyDescent="0.2">
      <c r="A526" s="105"/>
      <c r="B526" s="75"/>
      <c r="C526" s="10" t="s">
        <v>137</v>
      </c>
      <c r="D526" s="11">
        <v>5209733</v>
      </c>
    </row>
    <row r="527" spans="1:4" s="53" customFormat="1" x14ac:dyDescent="0.2">
      <c r="B527" s="97"/>
      <c r="C527" s="80" t="s">
        <v>213</v>
      </c>
      <c r="D527" s="52">
        <v>33948</v>
      </c>
    </row>
    <row r="528" spans="1:4" x14ac:dyDescent="0.2">
      <c r="B528" s="75"/>
      <c r="C528" s="10" t="s">
        <v>135</v>
      </c>
      <c r="D528" s="11">
        <v>16108</v>
      </c>
    </row>
    <row r="529" spans="1:4" x14ac:dyDescent="0.2">
      <c r="A529" s="105"/>
      <c r="B529" s="75"/>
      <c r="C529" s="10" t="s">
        <v>240</v>
      </c>
      <c r="D529" s="11">
        <v>16598</v>
      </c>
    </row>
    <row r="530" spans="1:4" s="6" customFormat="1" ht="14.25" x14ac:dyDescent="0.2">
      <c r="A530" s="104"/>
      <c r="B530" s="70"/>
      <c r="C530" s="6" t="s">
        <v>3</v>
      </c>
      <c r="D530" s="8">
        <f>D531+D537</f>
        <v>5276387</v>
      </c>
    </row>
    <row r="531" spans="1:4" s="19" customFormat="1" ht="15" x14ac:dyDescent="0.25">
      <c r="A531" s="107"/>
      <c r="B531" s="28"/>
      <c r="C531" s="19" t="s">
        <v>2</v>
      </c>
      <c r="D531" s="43">
        <f>D532</f>
        <v>5216240</v>
      </c>
    </row>
    <row r="532" spans="1:4" x14ac:dyDescent="0.2">
      <c r="A532" s="105"/>
      <c r="B532" s="75"/>
      <c r="C532" s="10" t="s">
        <v>6</v>
      </c>
      <c r="D532" s="11">
        <v>5216240</v>
      </c>
    </row>
    <row r="533" spans="1:4" x14ac:dyDescent="0.2">
      <c r="A533" s="105"/>
      <c r="B533" s="75"/>
      <c r="C533" s="58" t="s">
        <v>134</v>
      </c>
      <c r="D533" s="11">
        <v>3781028</v>
      </c>
    </row>
    <row r="534" spans="1:4" s="56" customFormat="1" ht="12" x14ac:dyDescent="0.2">
      <c r="C534" s="54" t="s">
        <v>211</v>
      </c>
      <c r="D534" s="55">
        <v>33948</v>
      </c>
    </row>
    <row r="535" spans="1:4" x14ac:dyDescent="0.2">
      <c r="A535" s="105"/>
      <c r="B535" s="75"/>
      <c r="C535" s="58" t="s">
        <v>138</v>
      </c>
      <c r="D535" s="11">
        <v>2955883</v>
      </c>
    </row>
    <row r="536" spans="1:4" s="56" customFormat="1" ht="12" x14ac:dyDescent="0.2">
      <c r="C536" s="96" t="s">
        <v>295</v>
      </c>
      <c r="D536" s="55">
        <v>27468</v>
      </c>
    </row>
    <row r="537" spans="1:4" ht="15" x14ac:dyDescent="0.25">
      <c r="B537" s="75"/>
      <c r="C537" s="19" t="s">
        <v>102</v>
      </c>
      <c r="D537" s="43">
        <v>60147</v>
      </c>
    </row>
    <row r="538" spans="1:4" s="17" customFormat="1" ht="11.25" x14ac:dyDescent="0.2">
      <c r="A538" s="15"/>
      <c r="B538" s="92"/>
      <c r="D538" s="18"/>
    </row>
    <row r="539" spans="1:4" s="121" customFormat="1" ht="15.75" x14ac:dyDescent="0.25">
      <c r="A539" s="119" t="s">
        <v>63</v>
      </c>
      <c r="B539" s="3" t="s">
        <v>116</v>
      </c>
      <c r="C539" s="4" t="s">
        <v>243</v>
      </c>
      <c r="D539" s="5"/>
    </row>
    <row r="540" spans="1:4" s="122" customFormat="1" ht="11.25" x14ac:dyDescent="0.2">
      <c r="A540" s="120"/>
      <c r="B540" s="16"/>
      <c r="C540" s="17"/>
      <c r="D540" s="18"/>
    </row>
    <row r="541" spans="1:4" s="123" customFormat="1" ht="15" x14ac:dyDescent="0.25">
      <c r="A541" s="104"/>
      <c r="B541" s="70"/>
      <c r="C541" s="6" t="s">
        <v>71</v>
      </c>
      <c r="D541" s="8">
        <f>SUM(D542:D543)</f>
        <v>1438740</v>
      </c>
    </row>
    <row r="542" spans="1:4" s="57" customFormat="1" x14ac:dyDescent="0.2">
      <c r="A542" s="105"/>
      <c r="B542" s="75"/>
      <c r="C542" s="10" t="s">
        <v>137</v>
      </c>
      <c r="D542" s="11">
        <v>1431564</v>
      </c>
    </row>
    <row r="543" spans="1:4" s="53" customFormat="1" x14ac:dyDescent="0.2">
      <c r="B543" s="97"/>
      <c r="C543" s="80" t="s">
        <v>213</v>
      </c>
      <c r="D543" s="52">
        <v>7176</v>
      </c>
    </row>
    <row r="544" spans="1:4" s="123" customFormat="1" ht="15" x14ac:dyDescent="0.25">
      <c r="A544" s="104"/>
      <c r="B544" s="70"/>
      <c r="C544" s="6" t="s">
        <v>3</v>
      </c>
      <c r="D544" s="8">
        <f t="shared" ref="D544:D545" si="10">D545</f>
        <v>1438740</v>
      </c>
    </row>
    <row r="545" spans="1:4" s="124" customFormat="1" ht="15" x14ac:dyDescent="0.25">
      <c r="A545" s="107"/>
      <c r="B545" s="28"/>
      <c r="C545" s="19" t="s">
        <v>2</v>
      </c>
      <c r="D545" s="43">
        <f t="shared" si="10"/>
        <v>1438740</v>
      </c>
    </row>
    <row r="546" spans="1:4" x14ac:dyDescent="0.2">
      <c r="C546" s="10" t="s">
        <v>106</v>
      </c>
      <c r="D546" s="11">
        <v>1438740</v>
      </c>
    </row>
    <row r="547" spans="1:4" s="17" customFormat="1" ht="11.25" x14ac:dyDescent="0.2">
      <c r="A547" s="15"/>
      <c r="B547" s="92"/>
      <c r="D547" s="18"/>
    </row>
    <row r="548" spans="1:4" s="4" customFormat="1" ht="15.75" x14ac:dyDescent="0.25">
      <c r="A548" s="4" t="s">
        <v>47</v>
      </c>
      <c r="B548" s="3" t="s">
        <v>117</v>
      </c>
      <c r="C548" s="4" t="s">
        <v>15</v>
      </c>
      <c r="D548" s="5"/>
    </row>
    <row r="549" spans="1:4" s="17" customFormat="1" ht="11.25" x14ac:dyDescent="0.2">
      <c r="B549" s="16"/>
      <c r="D549" s="18"/>
    </row>
    <row r="550" spans="1:4" s="6" customFormat="1" ht="14.25" x14ac:dyDescent="0.2">
      <c r="B550" s="70"/>
      <c r="C550" s="6" t="s">
        <v>71</v>
      </c>
      <c r="D550" s="8">
        <f>SUM(D551:D553)</f>
        <v>10563512</v>
      </c>
    </row>
    <row r="551" spans="1:4" x14ac:dyDescent="0.2">
      <c r="B551" s="75"/>
      <c r="C551" s="10" t="s">
        <v>137</v>
      </c>
      <c r="D551" s="11">
        <v>8233917</v>
      </c>
    </row>
    <row r="552" spans="1:4" s="53" customFormat="1" x14ac:dyDescent="0.2">
      <c r="B552" s="97"/>
      <c r="C552" s="80" t="s">
        <v>213</v>
      </c>
      <c r="D552" s="52">
        <v>236860</v>
      </c>
    </row>
    <row r="553" spans="1:4" x14ac:dyDescent="0.2">
      <c r="B553" s="75"/>
      <c r="C553" s="10" t="s">
        <v>135</v>
      </c>
      <c r="D553" s="11">
        <v>2092735</v>
      </c>
    </row>
    <row r="554" spans="1:4" s="6" customFormat="1" ht="14.25" x14ac:dyDescent="0.2">
      <c r="B554" s="70"/>
      <c r="C554" s="6" t="s">
        <v>3</v>
      </c>
      <c r="D554" s="8">
        <f>D555+D561</f>
        <v>10563512</v>
      </c>
    </row>
    <row r="555" spans="1:4" s="19" customFormat="1" ht="15" x14ac:dyDescent="0.25">
      <c r="B555" s="28"/>
      <c r="C555" s="19" t="s">
        <v>2</v>
      </c>
      <c r="D555" s="43">
        <f>D556</f>
        <v>10485325</v>
      </c>
    </row>
    <row r="556" spans="1:4" x14ac:dyDescent="0.2">
      <c r="B556" s="75"/>
      <c r="C556" s="10" t="s">
        <v>6</v>
      </c>
      <c r="D556" s="11">
        <v>10485325</v>
      </c>
    </row>
    <row r="557" spans="1:4" x14ac:dyDescent="0.2">
      <c r="B557" s="75"/>
      <c r="C557" s="58" t="s">
        <v>134</v>
      </c>
      <c r="D557" s="11">
        <v>6347087</v>
      </c>
    </row>
    <row r="558" spans="1:4" s="56" customFormat="1" ht="12" x14ac:dyDescent="0.2">
      <c r="C558" s="54" t="s">
        <v>211</v>
      </c>
      <c r="D558" s="55">
        <v>181056</v>
      </c>
    </row>
    <row r="559" spans="1:4" x14ac:dyDescent="0.2">
      <c r="B559" s="75"/>
      <c r="C559" s="58" t="s">
        <v>138</v>
      </c>
      <c r="D559" s="11">
        <v>4958518</v>
      </c>
    </row>
    <row r="560" spans="1:4" s="56" customFormat="1" ht="12" x14ac:dyDescent="0.2">
      <c r="C560" s="96" t="s">
        <v>295</v>
      </c>
      <c r="D560" s="55">
        <v>146498</v>
      </c>
    </row>
    <row r="561" spans="1:4" ht="15" x14ac:dyDescent="0.25">
      <c r="B561" s="75"/>
      <c r="C561" s="19" t="s">
        <v>102</v>
      </c>
      <c r="D561" s="43">
        <v>78187</v>
      </c>
    </row>
    <row r="562" spans="1:4" s="17" customFormat="1" ht="11.25" x14ac:dyDescent="0.2">
      <c r="B562" s="92"/>
      <c r="D562" s="18"/>
    </row>
    <row r="563" spans="1:4" s="4" customFormat="1" ht="15.75" x14ac:dyDescent="0.25">
      <c r="A563" s="4" t="s">
        <v>60</v>
      </c>
      <c r="B563" s="3" t="s">
        <v>117</v>
      </c>
      <c r="C563" s="4" t="s">
        <v>61</v>
      </c>
      <c r="D563" s="5"/>
    </row>
    <row r="564" spans="1:4" s="17" customFormat="1" ht="11.25" x14ac:dyDescent="0.2">
      <c r="B564" s="16"/>
      <c r="D564" s="18"/>
    </row>
    <row r="565" spans="1:4" s="6" customFormat="1" ht="14.25" x14ac:dyDescent="0.2">
      <c r="B565" s="70"/>
      <c r="C565" s="6" t="s">
        <v>71</v>
      </c>
      <c r="D565" s="8">
        <f>SUM(D566:D567)</f>
        <v>8528165</v>
      </c>
    </row>
    <row r="566" spans="1:4" x14ac:dyDescent="0.2">
      <c r="B566" s="75"/>
      <c r="C566" s="10" t="s">
        <v>137</v>
      </c>
      <c r="D566" s="11">
        <v>8141765</v>
      </c>
    </row>
    <row r="567" spans="1:4" s="53" customFormat="1" x14ac:dyDescent="0.2">
      <c r="B567" s="97"/>
      <c r="C567" s="80" t="s">
        <v>213</v>
      </c>
      <c r="D567" s="52">
        <v>386400</v>
      </c>
    </row>
    <row r="568" spans="1:4" s="6" customFormat="1" ht="14.25" x14ac:dyDescent="0.2">
      <c r="B568" s="70"/>
      <c r="C568" s="6" t="s">
        <v>3</v>
      </c>
      <c r="D568" s="8">
        <f t="shared" ref="D568:D569" si="11">D569</f>
        <v>8528165</v>
      </c>
    </row>
    <row r="569" spans="1:4" s="19" customFormat="1" ht="15" x14ac:dyDescent="0.25">
      <c r="B569" s="28"/>
      <c r="C569" s="19" t="s">
        <v>2</v>
      </c>
      <c r="D569" s="43">
        <f t="shared" si="11"/>
        <v>8528165</v>
      </c>
    </row>
    <row r="570" spans="1:4" x14ac:dyDescent="0.2">
      <c r="C570" s="10" t="s">
        <v>106</v>
      </c>
      <c r="D570" s="11">
        <v>8528165</v>
      </c>
    </row>
    <row r="571" spans="1:4" s="17" customFormat="1" ht="11.25" x14ac:dyDescent="0.2">
      <c r="B571" s="92"/>
      <c r="D571" s="18"/>
    </row>
    <row r="572" spans="1:4" s="4" customFormat="1" ht="15.75" x14ac:dyDescent="0.25">
      <c r="A572" s="4" t="s">
        <v>48</v>
      </c>
      <c r="B572" s="3" t="s">
        <v>115</v>
      </c>
      <c r="C572" s="4" t="s">
        <v>204</v>
      </c>
      <c r="D572" s="5"/>
    </row>
    <row r="573" spans="1:4" s="17" customFormat="1" ht="11.25" x14ac:dyDescent="0.2">
      <c r="B573" s="16"/>
      <c r="D573" s="18"/>
    </row>
    <row r="574" spans="1:4" s="6" customFormat="1" ht="14.25" x14ac:dyDescent="0.2">
      <c r="B574" s="70"/>
      <c r="C574" s="6" t="s">
        <v>71</v>
      </c>
      <c r="D574" s="8">
        <f>SUM(D575:D577)</f>
        <v>1933630</v>
      </c>
    </row>
    <row r="575" spans="1:4" x14ac:dyDescent="0.2">
      <c r="B575" s="75"/>
      <c r="C575" s="10" t="s">
        <v>137</v>
      </c>
      <c r="D575" s="11">
        <v>1806105</v>
      </c>
    </row>
    <row r="576" spans="1:4" s="53" customFormat="1" x14ac:dyDescent="0.2">
      <c r="B576" s="97"/>
      <c r="C576" s="80" t="s">
        <v>213</v>
      </c>
      <c r="D576" s="52">
        <v>125000</v>
      </c>
    </row>
    <row r="577" spans="1:4" x14ac:dyDescent="0.2">
      <c r="B577" s="75"/>
      <c r="C577" s="10" t="s">
        <v>135</v>
      </c>
      <c r="D577" s="11">
        <v>2525</v>
      </c>
    </row>
    <row r="578" spans="1:4" s="6" customFormat="1" ht="14.25" x14ac:dyDescent="0.2">
      <c r="B578" s="70"/>
      <c r="C578" s="6" t="s">
        <v>3</v>
      </c>
      <c r="D578" s="8">
        <f>D579+D585</f>
        <v>1933630</v>
      </c>
    </row>
    <row r="579" spans="1:4" s="19" customFormat="1" ht="15" x14ac:dyDescent="0.25">
      <c r="B579" s="28"/>
      <c r="C579" s="19" t="s">
        <v>2</v>
      </c>
      <c r="D579" s="43">
        <f>D580</f>
        <v>1914830</v>
      </c>
    </row>
    <row r="580" spans="1:4" x14ac:dyDescent="0.2">
      <c r="B580" s="75"/>
      <c r="C580" s="10" t="s">
        <v>6</v>
      </c>
      <c r="D580" s="11">
        <v>1914830</v>
      </c>
    </row>
    <row r="581" spans="1:4" x14ac:dyDescent="0.2">
      <c r="B581" s="75"/>
      <c r="C581" s="58" t="s">
        <v>134</v>
      </c>
      <c r="D581" s="11">
        <v>1266540</v>
      </c>
    </row>
    <row r="582" spans="1:4" s="56" customFormat="1" ht="12" x14ac:dyDescent="0.2">
      <c r="C582" s="54" t="s">
        <v>211</v>
      </c>
      <c r="D582" s="55">
        <v>93750</v>
      </c>
    </row>
    <row r="583" spans="1:4" x14ac:dyDescent="0.2">
      <c r="B583" s="75"/>
      <c r="C583" s="64" t="s">
        <v>138</v>
      </c>
      <c r="D583" s="11">
        <v>994198</v>
      </c>
    </row>
    <row r="584" spans="1:4" s="56" customFormat="1" ht="12" x14ac:dyDescent="0.2">
      <c r="C584" s="96" t="s">
        <v>295</v>
      </c>
      <c r="D584" s="55">
        <v>75856</v>
      </c>
    </row>
    <row r="585" spans="1:4" s="19" customFormat="1" ht="15" x14ac:dyDescent="0.25">
      <c r="C585" s="19" t="s">
        <v>102</v>
      </c>
      <c r="D585" s="43">
        <v>18800</v>
      </c>
    </row>
    <row r="586" spans="1:4" s="17" customFormat="1" ht="11.25" x14ac:dyDescent="0.2">
      <c r="B586" s="92"/>
      <c r="D586" s="18"/>
    </row>
    <row r="587" spans="1:4" s="4" customFormat="1" ht="15.75" x14ac:dyDescent="0.25">
      <c r="A587" s="4" t="s">
        <v>78</v>
      </c>
      <c r="B587" s="3" t="s">
        <v>115</v>
      </c>
      <c r="C587" s="4" t="s">
        <v>80</v>
      </c>
      <c r="D587" s="5"/>
    </row>
    <row r="588" spans="1:4" s="17" customFormat="1" ht="11.25" x14ac:dyDescent="0.2">
      <c r="B588" s="16"/>
      <c r="D588" s="18"/>
    </row>
    <row r="589" spans="1:4" s="6" customFormat="1" ht="14.25" x14ac:dyDescent="0.2">
      <c r="B589" s="70"/>
      <c r="C589" s="6" t="s">
        <v>71</v>
      </c>
      <c r="D589" s="8">
        <f>SUM(D590:D590)</f>
        <v>2402831</v>
      </c>
    </row>
    <row r="590" spans="1:4" x14ac:dyDescent="0.2">
      <c r="B590" s="75"/>
      <c r="C590" s="10" t="s">
        <v>137</v>
      </c>
      <c r="D590" s="11">
        <v>2402831</v>
      </c>
    </row>
    <row r="591" spans="1:4" s="6" customFormat="1" ht="14.25" x14ac:dyDescent="0.2">
      <c r="B591" s="70"/>
      <c r="C591" s="6" t="s">
        <v>3</v>
      </c>
      <c r="D591" s="8">
        <f t="shared" ref="D591:D592" si="12">D592</f>
        <v>2402831</v>
      </c>
    </row>
    <row r="592" spans="1:4" s="19" customFormat="1" ht="15" x14ac:dyDescent="0.25">
      <c r="B592" s="28"/>
      <c r="C592" s="19" t="s">
        <v>2</v>
      </c>
      <c r="D592" s="43">
        <f t="shared" si="12"/>
        <v>2402831</v>
      </c>
    </row>
    <row r="593" spans="1:4" x14ac:dyDescent="0.2">
      <c r="C593" s="10" t="s">
        <v>106</v>
      </c>
      <c r="D593" s="11">
        <v>2402831</v>
      </c>
    </row>
    <row r="594" spans="1:4" s="17" customFormat="1" ht="11.25" x14ac:dyDescent="0.2">
      <c r="B594" s="92"/>
      <c r="D594" s="18"/>
    </row>
    <row r="595" spans="1:4" s="17" customFormat="1" ht="11.25" x14ac:dyDescent="0.2">
      <c r="B595" s="92"/>
      <c r="D595" s="18"/>
    </row>
    <row r="596" spans="1:4" s="17" customFormat="1" ht="11.25" x14ac:dyDescent="0.2">
      <c r="B596" s="92"/>
      <c r="D596" s="18"/>
    </row>
    <row r="597" spans="1:4" s="49" customFormat="1" ht="15.75" x14ac:dyDescent="0.25">
      <c r="A597" s="4" t="s">
        <v>50</v>
      </c>
      <c r="B597" s="3" t="s">
        <v>115</v>
      </c>
      <c r="C597" s="4" t="s">
        <v>187</v>
      </c>
      <c r="D597" s="5"/>
    </row>
    <row r="598" spans="1:4" s="17" customFormat="1" ht="11.25" x14ac:dyDescent="0.2">
      <c r="B598" s="16"/>
      <c r="D598" s="18"/>
    </row>
    <row r="599" spans="1:4" s="49" customFormat="1" ht="14.25" x14ac:dyDescent="0.2">
      <c r="A599" s="6"/>
      <c r="B599" s="70"/>
      <c r="C599" s="6" t="s">
        <v>71</v>
      </c>
      <c r="D599" s="8">
        <f>D600+D602+D601</f>
        <v>9724116</v>
      </c>
    </row>
    <row r="600" spans="1:4" s="49" customFormat="1" x14ac:dyDescent="0.2">
      <c r="A600" s="10"/>
      <c r="B600" s="75"/>
      <c r="C600" s="10" t="s">
        <v>137</v>
      </c>
      <c r="D600" s="11">
        <v>9237602</v>
      </c>
    </row>
    <row r="601" spans="1:4" s="49" customFormat="1" x14ac:dyDescent="0.2">
      <c r="A601" s="10"/>
      <c r="B601" s="75"/>
      <c r="C601" s="80" t="s">
        <v>213</v>
      </c>
      <c r="D601" s="11">
        <v>400663</v>
      </c>
    </row>
    <row r="602" spans="1:4" x14ac:dyDescent="0.2">
      <c r="B602" s="75"/>
      <c r="C602" s="10" t="s">
        <v>135</v>
      </c>
      <c r="D602" s="11">
        <v>85851</v>
      </c>
    </row>
    <row r="603" spans="1:4" s="49" customFormat="1" ht="14.25" x14ac:dyDescent="0.2">
      <c r="A603" s="6"/>
      <c r="B603" s="70"/>
      <c r="C603" s="6" t="s">
        <v>3</v>
      </c>
      <c r="D603" s="8">
        <f>D604</f>
        <v>9724116</v>
      </c>
    </row>
    <row r="604" spans="1:4" s="49" customFormat="1" ht="15" x14ac:dyDescent="0.25">
      <c r="A604" s="19"/>
      <c r="B604" s="28"/>
      <c r="C604" s="19" t="s">
        <v>2</v>
      </c>
      <c r="D604" s="43">
        <f>D605+D610</f>
        <v>9724116</v>
      </c>
    </row>
    <row r="605" spans="1:4" s="49" customFormat="1" x14ac:dyDescent="0.2">
      <c r="A605" s="10"/>
      <c r="B605" s="75"/>
      <c r="C605" s="10" t="s">
        <v>6</v>
      </c>
      <c r="D605" s="11">
        <v>9546149</v>
      </c>
    </row>
    <row r="606" spans="1:4" s="49" customFormat="1" x14ac:dyDescent="0.2">
      <c r="A606" s="10"/>
      <c r="B606" s="75"/>
      <c r="C606" s="125" t="s">
        <v>134</v>
      </c>
      <c r="D606" s="11">
        <v>8422846</v>
      </c>
    </row>
    <row r="607" spans="1:4" s="56" customFormat="1" ht="12" x14ac:dyDescent="0.2">
      <c r="C607" s="54" t="s">
        <v>211</v>
      </c>
      <c r="D607" s="55">
        <v>274607</v>
      </c>
    </row>
    <row r="608" spans="1:4" s="49" customFormat="1" x14ac:dyDescent="0.2">
      <c r="A608" s="10"/>
      <c r="B608" s="75"/>
      <c r="C608" s="58" t="s">
        <v>138</v>
      </c>
      <c r="D608" s="11">
        <v>6557986</v>
      </c>
    </row>
    <row r="609" spans="1:4" s="56" customFormat="1" ht="12" x14ac:dyDescent="0.2">
      <c r="C609" s="96" t="s">
        <v>295</v>
      </c>
      <c r="D609" s="55">
        <v>222193</v>
      </c>
    </row>
    <row r="610" spans="1:4" x14ac:dyDescent="0.2">
      <c r="C610" s="10" t="s">
        <v>106</v>
      </c>
      <c r="D610" s="11">
        <v>177967</v>
      </c>
    </row>
    <row r="611" spans="1:4" s="17" customFormat="1" ht="11.25" x14ac:dyDescent="0.2">
      <c r="B611" s="92"/>
      <c r="D611" s="18"/>
    </row>
    <row r="612" spans="1:4" s="17" customFormat="1" ht="11.25" x14ac:dyDescent="0.2">
      <c r="B612" s="92"/>
      <c r="D612" s="18"/>
    </row>
    <row r="613" spans="1:4" s="17" customFormat="1" ht="15.75" x14ac:dyDescent="0.25">
      <c r="A613" s="4" t="s">
        <v>215</v>
      </c>
      <c r="B613" s="3" t="s">
        <v>112</v>
      </c>
      <c r="C613" s="90" t="s">
        <v>230</v>
      </c>
      <c r="D613" s="5"/>
    </row>
    <row r="614" spans="1:4" s="17" customFormat="1" ht="15.75" x14ac:dyDescent="0.25">
      <c r="A614" s="4"/>
      <c r="B614" s="3"/>
      <c r="C614" s="90" t="s">
        <v>231</v>
      </c>
      <c r="D614" s="5"/>
    </row>
    <row r="615" spans="1:4" s="17" customFormat="1" ht="11.25" x14ac:dyDescent="0.2">
      <c r="B615" s="16"/>
      <c r="D615" s="18"/>
    </row>
    <row r="616" spans="1:4" s="17" customFormat="1" ht="14.25" x14ac:dyDescent="0.2">
      <c r="A616" s="6"/>
      <c r="B616" s="70"/>
      <c r="C616" s="6" t="s">
        <v>71</v>
      </c>
      <c r="D616" s="8">
        <f>D617</f>
        <v>369865</v>
      </c>
    </row>
    <row r="617" spans="1:4" s="17" customFormat="1" x14ac:dyDescent="0.2">
      <c r="A617" s="10"/>
      <c r="B617" s="75"/>
      <c r="C617" s="10" t="s">
        <v>137</v>
      </c>
      <c r="D617" s="11">
        <v>369865</v>
      </c>
    </row>
    <row r="618" spans="1:4" s="17" customFormat="1" ht="14.25" x14ac:dyDescent="0.2">
      <c r="A618" s="6"/>
      <c r="B618" s="70"/>
      <c r="C618" s="6" t="s">
        <v>3</v>
      </c>
      <c r="D618" s="8">
        <f>D619</f>
        <v>369865</v>
      </c>
    </row>
    <row r="619" spans="1:4" s="17" customFormat="1" ht="15" x14ac:dyDescent="0.25">
      <c r="A619" s="19"/>
      <c r="B619" s="28"/>
      <c r="C619" s="19" t="s">
        <v>2</v>
      </c>
      <c r="D619" s="43">
        <f>D620+D621</f>
        <v>369865</v>
      </c>
    </row>
    <row r="620" spans="1:4" s="17" customFormat="1" x14ac:dyDescent="0.2">
      <c r="A620" s="10"/>
      <c r="B620" s="65"/>
      <c r="C620" s="10" t="s">
        <v>1</v>
      </c>
      <c r="D620" s="11">
        <v>313865</v>
      </c>
    </row>
    <row r="621" spans="1:4" x14ac:dyDescent="0.2">
      <c r="C621" s="10" t="s">
        <v>106</v>
      </c>
      <c r="D621" s="11">
        <v>56000</v>
      </c>
    </row>
    <row r="622" spans="1:4" s="17" customFormat="1" ht="11.25" x14ac:dyDescent="0.2">
      <c r="B622" s="92"/>
      <c r="D622" s="18"/>
    </row>
    <row r="623" spans="1:4" s="17" customFormat="1" ht="11.25" x14ac:dyDescent="0.2">
      <c r="B623" s="92"/>
      <c r="D623" s="18"/>
    </row>
    <row r="624" spans="1:4" s="4" customFormat="1" ht="15.75" x14ac:dyDescent="0.25">
      <c r="A624" s="4" t="s">
        <v>49</v>
      </c>
      <c r="B624" s="3" t="s">
        <v>115</v>
      </c>
      <c r="C624" s="4" t="s">
        <v>203</v>
      </c>
      <c r="D624" s="5"/>
    </row>
    <row r="625" spans="1:4" s="17" customFormat="1" ht="11.25" x14ac:dyDescent="0.2">
      <c r="B625" s="16"/>
      <c r="D625" s="18"/>
    </row>
    <row r="626" spans="1:4" s="6" customFormat="1" ht="14.25" x14ac:dyDescent="0.2">
      <c r="B626" s="70"/>
      <c r="C626" s="6" t="s">
        <v>71</v>
      </c>
      <c r="D626" s="8">
        <f>D627</f>
        <v>174842</v>
      </c>
    </row>
    <row r="627" spans="1:4" x14ac:dyDescent="0.2">
      <c r="B627" s="75"/>
      <c r="C627" s="10" t="s">
        <v>137</v>
      </c>
      <c r="D627" s="11">
        <v>174842</v>
      </c>
    </row>
    <row r="628" spans="1:4" s="6" customFormat="1" ht="14.25" x14ac:dyDescent="0.2">
      <c r="B628" s="70"/>
      <c r="C628" s="6" t="s">
        <v>3</v>
      </c>
      <c r="D628" s="8">
        <f>D629+D631</f>
        <v>174842</v>
      </c>
    </row>
    <row r="629" spans="1:4" s="19" customFormat="1" ht="15" x14ac:dyDescent="0.25">
      <c r="B629" s="28"/>
      <c r="C629" s="19" t="s">
        <v>2</v>
      </c>
      <c r="D629" s="43">
        <f>D630</f>
        <v>104842</v>
      </c>
    </row>
    <row r="630" spans="1:4" x14ac:dyDescent="0.2">
      <c r="B630" s="75"/>
      <c r="C630" s="10" t="s">
        <v>1</v>
      </c>
      <c r="D630" s="11">
        <v>104842</v>
      </c>
    </row>
    <row r="631" spans="1:4" ht="15" x14ac:dyDescent="0.25">
      <c r="B631" s="75"/>
      <c r="C631" s="19" t="s">
        <v>102</v>
      </c>
      <c r="D631" s="43">
        <v>70000</v>
      </c>
    </row>
    <row r="632" spans="1:4" s="17" customFormat="1" ht="11.25" x14ac:dyDescent="0.2">
      <c r="B632" s="92"/>
      <c r="D632" s="18"/>
    </row>
    <row r="633" spans="1:4" s="17" customFormat="1" ht="11.25" x14ac:dyDescent="0.2">
      <c r="B633" s="92"/>
      <c r="D633" s="18"/>
    </row>
    <row r="634" spans="1:4" s="4" customFormat="1" ht="15.75" x14ac:dyDescent="0.25">
      <c r="A634" s="4" t="s">
        <v>69</v>
      </c>
      <c r="B634" s="3" t="s">
        <v>131</v>
      </c>
      <c r="C634" s="4" t="s">
        <v>83</v>
      </c>
      <c r="D634" s="5"/>
    </row>
    <row r="635" spans="1:4" s="60" customFormat="1" ht="11.25" x14ac:dyDescent="0.2">
      <c r="B635" s="83"/>
      <c r="D635" s="61"/>
    </row>
    <row r="636" spans="1:4" s="6" customFormat="1" ht="14.25" x14ac:dyDescent="0.2">
      <c r="B636" s="70"/>
      <c r="C636" s="6" t="s">
        <v>71</v>
      </c>
      <c r="D636" s="8">
        <f>SUM(D637:D638)</f>
        <v>1222937</v>
      </c>
    </row>
    <row r="637" spans="1:4" s="6" customFormat="1" ht="14.25" x14ac:dyDescent="0.2">
      <c r="A637" s="10"/>
      <c r="B637" s="75"/>
      <c r="C637" s="10" t="s">
        <v>137</v>
      </c>
      <c r="D637" s="11">
        <v>1204287</v>
      </c>
    </row>
    <row r="638" spans="1:4" s="6" customFormat="1" ht="14.25" x14ac:dyDescent="0.2">
      <c r="A638" s="10"/>
      <c r="B638" s="75"/>
      <c r="C638" s="80" t="s">
        <v>213</v>
      </c>
      <c r="D638" s="52">
        <v>18650</v>
      </c>
    </row>
    <row r="639" spans="1:4" s="6" customFormat="1" ht="14.25" x14ac:dyDescent="0.2">
      <c r="B639" s="70"/>
      <c r="C639" s="6" t="s">
        <v>3</v>
      </c>
      <c r="D639" s="8">
        <f t="shared" ref="D639:D640" si="13">D640</f>
        <v>1222937</v>
      </c>
    </row>
    <row r="640" spans="1:4" s="6" customFormat="1" ht="15" x14ac:dyDescent="0.25">
      <c r="A640" s="19"/>
      <c r="B640" s="28"/>
      <c r="C640" s="19" t="s">
        <v>2</v>
      </c>
      <c r="D640" s="43">
        <f t="shared" si="13"/>
        <v>1222937</v>
      </c>
    </row>
    <row r="641" spans="1:4" x14ac:dyDescent="0.2">
      <c r="C641" s="10" t="s">
        <v>106</v>
      </c>
      <c r="D641" s="11">
        <v>1222937</v>
      </c>
    </row>
    <row r="642" spans="1:4" s="60" customFormat="1" ht="11.25" x14ac:dyDescent="0.2">
      <c r="D642" s="61"/>
    </row>
    <row r="643" spans="1:4" s="60" customFormat="1" ht="11.25" x14ac:dyDescent="0.2">
      <c r="D643" s="61"/>
    </row>
    <row r="644" spans="1:4" ht="15.75" x14ac:dyDescent="0.25">
      <c r="A644" s="4" t="s">
        <v>77</v>
      </c>
      <c r="B644" s="3" t="s">
        <v>131</v>
      </c>
      <c r="C644" s="4" t="s">
        <v>79</v>
      </c>
      <c r="D644" s="5"/>
    </row>
    <row r="645" spans="1:4" s="60" customFormat="1" ht="11.25" x14ac:dyDescent="0.2">
      <c r="B645" s="83"/>
      <c r="D645" s="61"/>
    </row>
    <row r="646" spans="1:4" ht="14.25" x14ac:dyDescent="0.2">
      <c r="A646" s="6"/>
      <c r="B646" s="70"/>
      <c r="C646" s="6" t="s">
        <v>71</v>
      </c>
      <c r="D646" s="8">
        <f>D647</f>
        <v>1265721</v>
      </c>
    </row>
    <row r="647" spans="1:4" x14ac:dyDescent="0.2">
      <c r="B647" s="75"/>
      <c r="C647" s="10" t="s">
        <v>137</v>
      </c>
      <c r="D647" s="11">
        <v>1265721</v>
      </c>
    </row>
    <row r="648" spans="1:4" ht="14.25" x14ac:dyDescent="0.2">
      <c r="A648" s="6"/>
      <c r="B648" s="70"/>
      <c r="C648" s="6" t="s">
        <v>3</v>
      </c>
      <c r="D648" s="8">
        <f t="shared" ref="D648:D649" si="14">D649</f>
        <v>1265721</v>
      </c>
    </row>
    <row r="649" spans="1:4" s="19" customFormat="1" ht="15" x14ac:dyDescent="0.25">
      <c r="B649" s="28"/>
      <c r="C649" s="19" t="s">
        <v>2</v>
      </c>
      <c r="D649" s="43">
        <f t="shared" si="14"/>
        <v>1265721</v>
      </c>
    </row>
    <row r="650" spans="1:4" x14ac:dyDescent="0.2">
      <c r="C650" s="10" t="s">
        <v>106</v>
      </c>
      <c r="D650" s="11">
        <v>1265721</v>
      </c>
    </row>
    <row r="651" spans="1:4" s="60" customFormat="1" ht="11.25" x14ac:dyDescent="0.2">
      <c r="D651" s="61"/>
    </row>
    <row r="652" spans="1:4" s="60" customFormat="1" ht="11.25" x14ac:dyDescent="0.2">
      <c r="D652" s="61"/>
    </row>
    <row r="653" spans="1:4" s="60" customFormat="1" ht="11.25" x14ac:dyDescent="0.2">
      <c r="D653" s="61"/>
    </row>
    <row r="654" spans="1:4" ht="18.75" x14ac:dyDescent="0.3">
      <c r="A654" s="34"/>
      <c r="B654" s="34"/>
      <c r="C654" s="138" t="s">
        <v>88</v>
      </c>
      <c r="D654" s="62"/>
    </row>
    <row r="655" spans="1:4" s="60" customFormat="1" ht="11.25" x14ac:dyDescent="0.2">
      <c r="A655" s="86"/>
      <c r="B655" s="86"/>
      <c r="D655" s="61"/>
    </row>
    <row r="656" spans="1:4" ht="14.25" x14ac:dyDescent="0.2">
      <c r="A656" s="97"/>
      <c r="B656" s="97"/>
      <c r="C656" s="6" t="s">
        <v>71</v>
      </c>
      <c r="D656" s="8">
        <f>D657+D658</f>
        <v>13600754</v>
      </c>
    </row>
    <row r="657" spans="1:4" x14ac:dyDescent="0.2">
      <c r="A657" s="97"/>
      <c r="B657" s="97"/>
      <c r="C657" s="10" t="s">
        <v>137</v>
      </c>
      <c r="D657" s="11">
        <f>D674+D686</f>
        <v>13101539</v>
      </c>
    </row>
    <row r="658" spans="1:4" x14ac:dyDescent="0.2">
      <c r="A658" s="97"/>
      <c r="B658" s="97"/>
      <c r="C658" s="10" t="s">
        <v>135</v>
      </c>
      <c r="D658" s="11">
        <f>D675+D687</f>
        <v>499215</v>
      </c>
    </row>
    <row r="659" spans="1:4" ht="14.25" x14ac:dyDescent="0.2">
      <c r="A659" s="97"/>
      <c r="B659" s="97"/>
      <c r="C659" s="6" t="s">
        <v>3</v>
      </c>
      <c r="D659" s="8">
        <f>D660+D664</f>
        <v>13600754</v>
      </c>
    </row>
    <row r="660" spans="1:4" ht="15" x14ac:dyDescent="0.25">
      <c r="A660" s="97"/>
      <c r="B660" s="97"/>
      <c r="C660" s="19" t="s">
        <v>2</v>
      </c>
      <c r="D660" s="43">
        <f>D661</f>
        <v>13220906</v>
      </c>
    </row>
    <row r="661" spans="1:4" x14ac:dyDescent="0.2">
      <c r="A661" s="97"/>
      <c r="B661" s="97"/>
      <c r="C661" s="10" t="s">
        <v>6</v>
      </c>
      <c r="D661" s="11">
        <f>D678+D690</f>
        <v>13220906</v>
      </c>
    </row>
    <row r="662" spans="1:4" x14ac:dyDescent="0.2">
      <c r="A662" s="97"/>
      <c r="B662" s="97"/>
      <c r="C662" s="58" t="s">
        <v>134</v>
      </c>
      <c r="D662" s="11">
        <f>D679+D691</f>
        <v>2986340</v>
      </c>
    </row>
    <row r="663" spans="1:4" x14ac:dyDescent="0.2">
      <c r="A663" s="97"/>
      <c r="B663" s="97"/>
      <c r="C663" s="64" t="s">
        <v>138</v>
      </c>
      <c r="D663" s="11">
        <f>D680+D692</f>
        <v>2328256</v>
      </c>
    </row>
    <row r="664" spans="1:4" ht="15" x14ac:dyDescent="0.25">
      <c r="A664" s="97"/>
      <c r="B664" s="97"/>
      <c r="C664" s="19" t="s">
        <v>102</v>
      </c>
      <c r="D664" s="43">
        <f>D681+D693</f>
        <v>379848</v>
      </c>
    </row>
    <row r="665" spans="1:4" s="60" customFormat="1" ht="11.25" x14ac:dyDescent="0.2">
      <c r="A665" s="114"/>
      <c r="B665" s="114"/>
      <c r="D665" s="61"/>
    </row>
    <row r="666" spans="1:4" s="60" customFormat="1" ht="11.25" x14ac:dyDescent="0.2">
      <c r="A666" s="114"/>
      <c r="B666" s="114"/>
      <c r="D666" s="61"/>
    </row>
    <row r="667" spans="1:4" s="60" customFormat="1" ht="11.25" x14ac:dyDescent="0.2">
      <c r="A667" s="114"/>
      <c r="B667" s="114"/>
      <c r="D667" s="61"/>
    </row>
    <row r="668" spans="1:4" s="60" customFormat="1" ht="11.25" x14ac:dyDescent="0.2">
      <c r="A668" s="114"/>
      <c r="B668" s="114"/>
      <c r="D668" s="61"/>
    </row>
    <row r="669" spans="1:4" s="60" customFormat="1" ht="11.25" x14ac:dyDescent="0.2">
      <c r="A669" s="114"/>
      <c r="B669" s="114"/>
      <c r="D669" s="61"/>
    </row>
    <row r="670" spans="1:4" s="60" customFormat="1" ht="11.25" x14ac:dyDescent="0.2">
      <c r="A670" s="114"/>
      <c r="B670" s="114"/>
      <c r="D670" s="61"/>
    </row>
    <row r="671" spans="1:4" ht="15.75" x14ac:dyDescent="0.25">
      <c r="A671" s="81" t="s">
        <v>89</v>
      </c>
      <c r="B671" s="3" t="s">
        <v>114</v>
      </c>
      <c r="C671" s="4" t="s">
        <v>86</v>
      </c>
      <c r="D671" s="5"/>
    </row>
    <row r="672" spans="1:4" s="60" customFormat="1" ht="11.25" x14ac:dyDescent="0.2">
      <c r="A672" s="86"/>
      <c r="B672" s="86"/>
      <c r="D672" s="61"/>
    </row>
    <row r="673" spans="1:4" ht="14.25" x14ac:dyDescent="0.2">
      <c r="A673" s="6"/>
      <c r="B673" s="6"/>
      <c r="C673" s="6" t="s">
        <v>71</v>
      </c>
      <c r="D673" s="8">
        <f>D674+D675</f>
        <v>12484409</v>
      </c>
    </row>
    <row r="674" spans="1:4" x14ac:dyDescent="0.2">
      <c r="A674" s="75"/>
      <c r="B674" s="75"/>
      <c r="C674" s="10" t="s">
        <v>137</v>
      </c>
      <c r="D674" s="11">
        <v>11986404</v>
      </c>
    </row>
    <row r="675" spans="1:4" x14ac:dyDescent="0.2">
      <c r="A675" s="75"/>
      <c r="B675" s="75"/>
      <c r="C675" s="10" t="s">
        <v>135</v>
      </c>
      <c r="D675" s="11">
        <v>498005</v>
      </c>
    </row>
    <row r="676" spans="1:4" ht="14.25" x14ac:dyDescent="0.2">
      <c r="A676" s="70"/>
      <c r="B676" s="70"/>
      <c r="C676" s="6" t="s">
        <v>3</v>
      </c>
      <c r="D676" s="8">
        <f>D677+D681</f>
        <v>12484409</v>
      </c>
    </row>
    <row r="677" spans="1:4" ht="15" x14ac:dyDescent="0.25">
      <c r="A677" s="28"/>
      <c r="B677" s="28"/>
      <c r="C677" s="19" t="s">
        <v>2</v>
      </c>
      <c r="D677" s="43">
        <f>D678</f>
        <v>12302785</v>
      </c>
    </row>
    <row r="678" spans="1:4" x14ac:dyDescent="0.2">
      <c r="A678" s="75"/>
      <c r="B678" s="75"/>
      <c r="C678" s="10" t="s">
        <v>6</v>
      </c>
      <c r="D678" s="11">
        <v>12302785</v>
      </c>
    </row>
    <row r="679" spans="1:4" x14ac:dyDescent="0.2">
      <c r="A679" s="75"/>
      <c r="B679" s="75"/>
      <c r="C679" s="58" t="s">
        <v>134</v>
      </c>
      <c r="D679" s="11">
        <v>2665094</v>
      </c>
    </row>
    <row r="680" spans="1:4" x14ac:dyDescent="0.2">
      <c r="A680" s="75"/>
      <c r="B680" s="75"/>
      <c r="C680" s="64" t="s">
        <v>138</v>
      </c>
      <c r="D680" s="11">
        <v>2077657</v>
      </c>
    </row>
    <row r="681" spans="1:4" ht="15" x14ac:dyDescent="0.25">
      <c r="A681" s="126"/>
      <c r="B681" s="126"/>
      <c r="C681" s="19" t="s">
        <v>102</v>
      </c>
      <c r="D681" s="43">
        <v>181624</v>
      </c>
    </row>
    <row r="682" spans="1:4" s="60" customFormat="1" ht="11.25" x14ac:dyDescent="0.2">
      <c r="A682" s="114"/>
      <c r="B682" s="114"/>
      <c r="D682" s="61"/>
    </row>
    <row r="683" spans="1:4" ht="15.75" x14ac:dyDescent="0.25">
      <c r="A683" s="81" t="s">
        <v>207</v>
      </c>
      <c r="B683" s="3" t="s">
        <v>123</v>
      </c>
      <c r="C683" s="4" t="s">
        <v>282</v>
      </c>
      <c r="D683" s="5"/>
    </row>
    <row r="684" spans="1:4" s="60" customFormat="1" ht="11.25" x14ac:dyDescent="0.2">
      <c r="A684" s="86"/>
      <c r="B684" s="86"/>
      <c r="D684" s="61"/>
    </row>
    <row r="685" spans="1:4" ht="14.25" x14ac:dyDescent="0.2">
      <c r="A685" s="6"/>
      <c r="B685" s="6"/>
      <c r="C685" s="6" t="s">
        <v>71</v>
      </c>
      <c r="D685" s="8">
        <f>D686+D687</f>
        <v>1116345</v>
      </c>
    </row>
    <row r="686" spans="1:4" x14ac:dyDescent="0.2">
      <c r="A686" s="75"/>
      <c r="B686" s="75"/>
      <c r="C686" s="10" t="s">
        <v>137</v>
      </c>
      <c r="D686" s="11">
        <v>1115135</v>
      </c>
    </row>
    <row r="687" spans="1:4" x14ac:dyDescent="0.2">
      <c r="A687" s="75"/>
      <c r="B687" s="75"/>
      <c r="C687" s="10" t="s">
        <v>135</v>
      </c>
      <c r="D687" s="11">
        <v>1210</v>
      </c>
    </row>
    <row r="688" spans="1:4" ht="14.25" x14ac:dyDescent="0.2">
      <c r="A688" s="70"/>
      <c r="B688" s="70"/>
      <c r="C688" s="6" t="s">
        <v>3</v>
      </c>
      <c r="D688" s="8">
        <f>D689+D693</f>
        <v>1116345</v>
      </c>
    </row>
    <row r="689" spans="1:4" ht="15" x14ac:dyDescent="0.25">
      <c r="A689" s="28"/>
      <c r="B689" s="28"/>
      <c r="C689" s="19" t="s">
        <v>2</v>
      </c>
      <c r="D689" s="43">
        <f>D690</f>
        <v>918121</v>
      </c>
    </row>
    <row r="690" spans="1:4" x14ac:dyDescent="0.2">
      <c r="A690" s="75"/>
      <c r="B690" s="75"/>
      <c r="C690" s="10" t="s">
        <v>6</v>
      </c>
      <c r="D690" s="11">
        <v>918121</v>
      </c>
    </row>
    <row r="691" spans="1:4" x14ac:dyDescent="0.2">
      <c r="A691" s="75"/>
      <c r="B691" s="75"/>
      <c r="C691" s="58" t="s">
        <v>134</v>
      </c>
      <c r="D691" s="11">
        <v>321246</v>
      </c>
    </row>
    <row r="692" spans="1:4" x14ac:dyDescent="0.2">
      <c r="A692" s="75"/>
      <c r="B692" s="75"/>
      <c r="C692" s="64" t="s">
        <v>138</v>
      </c>
      <c r="D692" s="11">
        <v>250599</v>
      </c>
    </row>
    <row r="693" spans="1:4" ht="15" x14ac:dyDescent="0.25">
      <c r="A693" s="126"/>
      <c r="B693" s="126"/>
      <c r="C693" s="19" t="s">
        <v>102</v>
      </c>
      <c r="D693" s="43">
        <v>198224</v>
      </c>
    </row>
    <row r="694" spans="1:4" s="60" customFormat="1" ht="11.25" x14ac:dyDescent="0.2">
      <c r="A694" s="114"/>
      <c r="B694" s="114"/>
      <c r="D694" s="61"/>
    </row>
    <row r="695" spans="1:4" s="60" customFormat="1" ht="11.25" x14ac:dyDescent="0.2">
      <c r="A695" s="114"/>
      <c r="B695" s="114"/>
      <c r="D695" s="61"/>
    </row>
    <row r="696" spans="1:4" s="60" customFormat="1" ht="11.25" x14ac:dyDescent="0.2">
      <c r="A696" s="114"/>
      <c r="B696" s="114"/>
      <c r="D696" s="61"/>
    </row>
    <row r="697" spans="1:4" ht="18.75" x14ac:dyDescent="0.3">
      <c r="A697" s="34"/>
      <c r="C697" s="138" t="s">
        <v>357</v>
      </c>
      <c r="D697" s="62"/>
    </row>
    <row r="698" spans="1:4" ht="18.75" x14ac:dyDescent="0.3">
      <c r="A698" s="138"/>
      <c r="C698" s="138" t="s">
        <v>356</v>
      </c>
      <c r="D698" s="62"/>
    </row>
    <row r="699" spans="1:4" s="17" customFormat="1" ht="11.25" x14ac:dyDescent="0.2">
      <c r="A699" s="92"/>
      <c r="B699" s="92"/>
      <c r="D699" s="18"/>
    </row>
    <row r="700" spans="1:4" ht="15.75" x14ac:dyDescent="0.25">
      <c r="A700" s="81" t="s">
        <v>268</v>
      </c>
      <c r="B700" s="3" t="s">
        <v>162</v>
      </c>
      <c r="C700" s="4" t="s">
        <v>269</v>
      </c>
      <c r="D700" s="5"/>
    </row>
    <row r="701" spans="1:4" s="60" customFormat="1" ht="11.25" x14ac:dyDescent="0.2">
      <c r="A701" s="86"/>
      <c r="B701" s="86"/>
      <c r="D701" s="61"/>
    </row>
    <row r="702" spans="1:4" ht="14.25" x14ac:dyDescent="0.2">
      <c r="A702" s="6"/>
      <c r="B702" s="6"/>
      <c r="C702" s="6" t="s">
        <v>71</v>
      </c>
      <c r="D702" s="8">
        <f>SUM(D703:D704)</f>
        <v>4056976</v>
      </c>
    </row>
    <row r="703" spans="1:4" x14ac:dyDescent="0.2">
      <c r="A703" s="75"/>
      <c r="B703" s="75"/>
      <c r="C703" s="10" t="s">
        <v>137</v>
      </c>
      <c r="D703" s="11">
        <v>4027289</v>
      </c>
    </row>
    <row r="704" spans="1:4" x14ac:dyDescent="0.2">
      <c r="A704" s="75"/>
      <c r="B704" s="75"/>
      <c r="C704" s="10" t="s">
        <v>135</v>
      </c>
      <c r="D704" s="11">
        <v>29687</v>
      </c>
    </row>
    <row r="705" spans="1:7" ht="14.25" x14ac:dyDescent="0.2">
      <c r="A705" s="70"/>
      <c r="B705" s="70"/>
      <c r="C705" s="6" t="s">
        <v>3</v>
      </c>
      <c r="D705" s="8">
        <f>D706+D711</f>
        <v>4056976</v>
      </c>
    </row>
    <row r="706" spans="1:7" ht="15" x14ac:dyDescent="0.25">
      <c r="A706" s="28"/>
      <c r="B706" s="28"/>
      <c r="C706" s="19" t="s">
        <v>2</v>
      </c>
      <c r="D706" s="43">
        <f>D707+D710</f>
        <v>4050056</v>
      </c>
    </row>
    <row r="707" spans="1:7" x14ac:dyDescent="0.2">
      <c r="A707" s="75"/>
      <c r="B707" s="75"/>
      <c r="C707" s="10" t="s">
        <v>6</v>
      </c>
      <c r="D707" s="11">
        <v>3889056</v>
      </c>
    </row>
    <row r="708" spans="1:7" x14ac:dyDescent="0.2">
      <c r="A708" s="75"/>
      <c r="B708" s="75"/>
      <c r="C708" s="58" t="s">
        <v>134</v>
      </c>
      <c r="D708" s="11">
        <v>1331419</v>
      </c>
    </row>
    <row r="709" spans="1:7" x14ac:dyDescent="0.2">
      <c r="A709" s="75"/>
      <c r="B709" s="75"/>
      <c r="C709" s="64" t="s">
        <v>138</v>
      </c>
      <c r="D709" s="11">
        <v>1027703</v>
      </c>
    </row>
    <row r="710" spans="1:7" x14ac:dyDescent="0.2">
      <c r="A710" s="75"/>
      <c r="B710" s="75"/>
      <c r="C710" s="131" t="s">
        <v>103</v>
      </c>
      <c r="D710" s="132">
        <v>161000</v>
      </c>
      <c r="E710" s="131"/>
      <c r="F710" s="131"/>
      <c r="G710" s="131"/>
    </row>
    <row r="711" spans="1:7" ht="15" x14ac:dyDescent="0.25">
      <c r="A711" s="126"/>
      <c r="B711" s="126"/>
      <c r="C711" s="19" t="s">
        <v>102</v>
      </c>
      <c r="D711" s="43">
        <v>6920</v>
      </c>
    </row>
    <row r="712" spans="1:7" s="60" customFormat="1" ht="11.25" x14ac:dyDescent="0.2">
      <c r="A712" s="114"/>
      <c r="B712" s="114"/>
      <c r="D712" s="61"/>
    </row>
    <row r="713" spans="1:7" s="60" customFormat="1" ht="11.25" x14ac:dyDescent="0.2">
      <c r="A713" s="114"/>
      <c r="B713" s="114"/>
      <c r="D713" s="61"/>
    </row>
    <row r="714" spans="1:7" s="60" customFormat="1" ht="11.25" x14ac:dyDescent="0.2">
      <c r="A714" s="114"/>
      <c r="B714" s="114"/>
      <c r="D714" s="61"/>
    </row>
    <row r="715" spans="1:7" ht="18.75" x14ac:dyDescent="0.3">
      <c r="A715" s="34"/>
      <c r="B715" s="34"/>
      <c r="C715" s="138" t="s">
        <v>352</v>
      </c>
      <c r="D715" s="62"/>
    </row>
    <row r="716" spans="1:7" ht="18.75" x14ac:dyDescent="0.3">
      <c r="A716" s="138"/>
      <c r="B716" s="138"/>
      <c r="C716" s="138" t="s">
        <v>353</v>
      </c>
      <c r="D716" s="62"/>
    </row>
    <row r="717" spans="1:7" s="60" customFormat="1" ht="11.25" x14ac:dyDescent="0.2">
      <c r="A717" s="86"/>
      <c r="B717" s="86"/>
      <c r="D717" s="61"/>
    </row>
    <row r="718" spans="1:7" ht="15.75" x14ac:dyDescent="0.25">
      <c r="A718" s="81" t="s">
        <v>87</v>
      </c>
      <c r="B718" s="3" t="s">
        <v>108</v>
      </c>
      <c r="C718" s="4" t="s">
        <v>85</v>
      </c>
      <c r="D718" s="5"/>
    </row>
    <row r="719" spans="1:7" s="60" customFormat="1" ht="11.25" x14ac:dyDescent="0.2">
      <c r="A719" s="86"/>
      <c r="B719" s="86"/>
      <c r="D719" s="61"/>
    </row>
    <row r="720" spans="1:7" ht="14.25" x14ac:dyDescent="0.2">
      <c r="A720" s="6"/>
      <c r="B720" s="6"/>
      <c r="C720" s="6" t="s">
        <v>71</v>
      </c>
      <c r="D720" s="8">
        <f>SUM(D721:D723)</f>
        <v>1366592</v>
      </c>
    </row>
    <row r="721" spans="1:4" x14ac:dyDescent="0.2">
      <c r="A721" s="75"/>
      <c r="B721" s="75"/>
      <c r="C721" s="10" t="s">
        <v>137</v>
      </c>
      <c r="D721" s="11">
        <v>769036</v>
      </c>
    </row>
    <row r="722" spans="1:4" x14ac:dyDescent="0.2">
      <c r="A722" s="53"/>
      <c r="B722" s="97"/>
      <c r="C722" s="80" t="s">
        <v>213</v>
      </c>
      <c r="D722" s="52">
        <v>597129</v>
      </c>
    </row>
    <row r="723" spans="1:4" x14ac:dyDescent="0.2">
      <c r="A723" s="75"/>
      <c r="B723" s="75"/>
      <c r="C723" s="10" t="s">
        <v>135</v>
      </c>
      <c r="D723" s="11">
        <v>427</v>
      </c>
    </row>
    <row r="724" spans="1:4" ht="14.25" x14ac:dyDescent="0.2">
      <c r="A724" s="70"/>
      <c r="B724" s="70"/>
      <c r="C724" s="6" t="s">
        <v>3</v>
      </c>
      <c r="D724" s="8">
        <f>D725+D731</f>
        <v>1366592</v>
      </c>
    </row>
    <row r="725" spans="1:4" ht="15" x14ac:dyDescent="0.25">
      <c r="A725" s="28"/>
      <c r="B725" s="28"/>
      <c r="C725" s="19" t="s">
        <v>2</v>
      </c>
      <c r="D725" s="43">
        <f>D726</f>
        <v>1245118</v>
      </c>
    </row>
    <row r="726" spans="1:4" x14ac:dyDescent="0.2">
      <c r="A726" s="75"/>
      <c r="B726" s="75"/>
      <c r="C726" s="10" t="s">
        <v>6</v>
      </c>
      <c r="D726" s="11">
        <v>1245118</v>
      </c>
    </row>
    <row r="727" spans="1:4" x14ac:dyDescent="0.2">
      <c r="A727" s="75"/>
      <c r="B727" s="75"/>
      <c r="C727" s="51" t="s">
        <v>134</v>
      </c>
      <c r="D727" s="11">
        <v>488566</v>
      </c>
    </row>
    <row r="728" spans="1:4" x14ac:dyDescent="0.2">
      <c r="A728" s="75"/>
      <c r="B728" s="75"/>
      <c r="C728" s="54" t="s">
        <v>211</v>
      </c>
      <c r="D728" s="55">
        <v>227240</v>
      </c>
    </row>
    <row r="729" spans="1:4" x14ac:dyDescent="0.2">
      <c r="A729" s="75"/>
      <c r="B729" s="75"/>
      <c r="C729" s="58" t="s">
        <v>138</v>
      </c>
      <c r="D729" s="11">
        <v>377864</v>
      </c>
    </row>
    <row r="730" spans="1:4" x14ac:dyDescent="0.2">
      <c r="A730" s="75"/>
      <c r="B730" s="75"/>
      <c r="C730" s="96" t="s">
        <v>295</v>
      </c>
      <c r="D730" s="55">
        <v>178136</v>
      </c>
    </row>
    <row r="731" spans="1:4" ht="15" x14ac:dyDescent="0.25">
      <c r="A731" s="126"/>
      <c r="B731" s="126"/>
      <c r="C731" s="19" t="s">
        <v>102</v>
      </c>
      <c r="D731" s="43">
        <v>121474</v>
      </c>
    </row>
    <row r="732" spans="1:4" s="60" customFormat="1" ht="11.25" x14ac:dyDescent="0.2">
      <c r="A732" s="86"/>
      <c r="D732" s="61"/>
    </row>
    <row r="733" spans="1:4" s="60" customFormat="1" ht="11.25" x14ac:dyDescent="0.2">
      <c r="A733" s="86"/>
      <c r="D733" s="61"/>
    </row>
    <row r="734" spans="1:4" s="60" customFormat="1" ht="11.25" x14ac:dyDescent="0.2">
      <c r="A734" s="86"/>
      <c r="D734" s="61"/>
    </row>
    <row r="735" spans="1:4" s="60" customFormat="1" ht="11.25" x14ac:dyDescent="0.2">
      <c r="A735" s="86"/>
      <c r="D735" s="61"/>
    </row>
    <row r="736" spans="1:4" s="60" customFormat="1" ht="11.25" x14ac:dyDescent="0.2">
      <c r="A736" s="86"/>
      <c r="D736" s="61"/>
    </row>
    <row r="737" spans="1:4" s="60" customFormat="1" ht="11.25" x14ac:dyDescent="0.2">
      <c r="A737" s="86"/>
      <c r="D737" s="61"/>
    </row>
    <row r="738" spans="1:4" s="60" customFormat="1" ht="11.25" x14ac:dyDescent="0.2">
      <c r="A738" s="86"/>
      <c r="D738" s="61"/>
    </row>
    <row r="739" spans="1:4" s="60" customFormat="1" ht="11.25" x14ac:dyDescent="0.2">
      <c r="A739" s="86"/>
      <c r="D739" s="61"/>
    </row>
    <row r="740" spans="1:4" s="60" customFormat="1" ht="11.25" x14ac:dyDescent="0.2">
      <c r="A740" s="86"/>
      <c r="D740" s="61"/>
    </row>
    <row r="741" spans="1:4" s="60" customFormat="1" ht="11.25" x14ac:dyDescent="0.2">
      <c r="A741" s="86"/>
      <c r="D741" s="61"/>
    </row>
    <row r="742" spans="1:4" s="60" customFormat="1" ht="11.25" x14ac:dyDescent="0.2">
      <c r="A742" s="86"/>
      <c r="D742" s="61"/>
    </row>
    <row r="743" spans="1:4" s="60" customFormat="1" ht="11.25" x14ac:dyDescent="0.2">
      <c r="A743" s="86"/>
      <c r="D743" s="61"/>
    </row>
    <row r="744" spans="1:4" s="60" customFormat="1" ht="11.25" x14ac:dyDescent="0.2">
      <c r="A744" s="86"/>
      <c r="D744" s="61"/>
    </row>
    <row r="745" spans="1:4" ht="18.75" x14ac:dyDescent="0.3">
      <c r="A745" s="34"/>
      <c r="B745" s="34"/>
      <c r="C745" s="130" t="s">
        <v>354</v>
      </c>
      <c r="D745" s="62"/>
    </row>
    <row r="746" spans="1:4" ht="18.75" x14ac:dyDescent="0.3">
      <c r="A746" s="130"/>
      <c r="B746" s="130"/>
      <c r="C746" s="130" t="s">
        <v>346</v>
      </c>
      <c r="D746" s="62"/>
    </row>
    <row r="747" spans="1:4" s="60" customFormat="1" ht="11.25" x14ac:dyDescent="0.2">
      <c r="A747" s="86"/>
      <c r="B747" s="86"/>
      <c r="D747" s="61"/>
    </row>
    <row r="748" spans="1:4" ht="15.75" x14ac:dyDescent="0.25">
      <c r="A748" s="81" t="s">
        <v>343</v>
      </c>
      <c r="B748" s="3" t="s">
        <v>129</v>
      </c>
      <c r="C748" s="4" t="s">
        <v>344</v>
      </c>
      <c r="D748" s="5"/>
    </row>
    <row r="749" spans="1:4" s="60" customFormat="1" ht="11.25" x14ac:dyDescent="0.2">
      <c r="A749" s="86"/>
      <c r="B749" s="86"/>
      <c r="D749" s="61"/>
    </row>
    <row r="750" spans="1:4" ht="14.25" x14ac:dyDescent="0.2">
      <c r="A750" s="6"/>
      <c r="B750" s="6"/>
      <c r="C750" s="6" t="s">
        <v>71</v>
      </c>
      <c r="D750" s="8">
        <f>SUM(D751:D753)</f>
        <v>17501537</v>
      </c>
    </row>
    <row r="751" spans="1:4" x14ac:dyDescent="0.2">
      <c r="A751" s="75"/>
      <c r="B751" s="75"/>
      <c r="C751" s="10" t="s">
        <v>137</v>
      </c>
      <c r="D751" s="11">
        <v>17421428</v>
      </c>
    </row>
    <row r="752" spans="1:4" x14ac:dyDescent="0.2">
      <c r="A752" s="53"/>
      <c r="B752" s="97"/>
      <c r="C752" s="80" t="s">
        <v>213</v>
      </c>
      <c r="D752" s="52">
        <v>54309</v>
      </c>
    </row>
    <row r="753" spans="1:4" x14ac:dyDescent="0.2">
      <c r="A753" s="75"/>
      <c r="B753" s="75"/>
      <c r="C753" s="10" t="s">
        <v>135</v>
      </c>
      <c r="D753" s="11">
        <v>25800</v>
      </c>
    </row>
    <row r="754" spans="1:4" ht="14.25" x14ac:dyDescent="0.2">
      <c r="A754" s="70"/>
      <c r="B754" s="70"/>
      <c r="C754" s="6" t="s">
        <v>3</v>
      </c>
      <c r="D754" s="8">
        <f>D755+D759</f>
        <v>17501537</v>
      </c>
    </row>
    <row r="755" spans="1:4" ht="15" x14ac:dyDescent="0.25">
      <c r="A755" s="28"/>
      <c r="B755" s="28"/>
      <c r="C755" s="19" t="s">
        <v>2</v>
      </c>
      <c r="D755" s="43">
        <f>D756</f>
        <v>14754517</v>
      </c>
    </row>
    <row r="756" spans="1:4" x14ac:dyDescent="0.2">
      <c r="A756" s="75"/>
      <c r="B756" s="75"/>
      <c r="C756" s="10" t="s">
        <v>6</v>
      </c>
      <c r="D756" s="11">
        <v>14754517</v>
      </c>
    </row>
    <row r="757" spans="1:4" x14ac:dyDescent="0.2">
      <c r="A757" s="75"/>
      <c r="B757" s="75"/>
      <c r="C757" s="58" t="s">
        <v>134</v>
      </c>
      <c r="D757" s="11">
        <v>3850051</v>
      </c>
    </row>
    <row r="758" spans="1:4" x14ac:dyDescent="0.2">
      <c r="A758" s="75"/>
      <c r="B758" s="75"/>
      <c r="C758" s="64" t="s">
        <v>138</v>
      </c>
      <c r="D758" s="11">
        <v>3012518</v>
      </c>
    </row>
    <row r="759" spans="1:4" ht="15" x14ac:dyDescent="0.25">
      <c r="A759" s="126"/>
      <c r="B759" s="126"/>
      <c r="C759" s="19" t="s">
        <v>102</v>
      </c>
      <c r="D759" s="43">
        <v>2747020</v>
      </c>
    </row>
    <row r="760" spans="1:4" s="60" customFormat="1" ht="11.25" x14ac:dyDescent="0.2">
      <c r="A760" s="86"/>
      <c r="D760" s="61"/>
    </row>
    <row r="761" spans="1:4" s="60" customFormat="1" ht="11.25" x14ac:dyDescent="0.2">
      <c r="A761" s="86"/>
      <c r="D761" s="61"/>
    </row>
    <row r="762" spans="1:4" s="60" customFormat="1" ht="11.25" x14ac:dyDescent="0.2">
      <c r="A762" s="86"/>
      <c r="D762" s="61"/>
    </row>
    <row r="763" spans="1:4" ht="18.75" x14ac:dyDescent="0.3">
      <c r="A763" s="34"/>
      <c r="B763" s="34"/>
      <c r="C763" s="21" t="s">
        <v>177</v>
      </c>
      <c r="D763" s="62"/>
    </row>
    <row r="764" spans="1:4" s="60" customFormat="1" ht="11.25" x14ac:dyDescent="0.2">
      <c r="A764" s="86"/>
      <c r="B764" s="86"/>
      <c r="D764" s="61"/>
    </row>
    <row r="765" spans="1:4" ht="15.75" x14ac:dyDescent="0.25">
      <c r="A765" s="81"/>
      <c r="B765" s="81"/>
      <c r="C765" s="4" t="s">
        <v>71</v>
      </c>
      <c r="D765" s="5">
        <f>D766+D767</f>
        <v>2198039</v>
      </c>
    </row>
    <row r="766" spans="1:4" x14ac:dyDescent="0.2">
      <c r="A766" s="75"/>
      <c r="B766" s="75"/>
      <c r="C766" s="10" t="s">
        <v>137</v>
      </c>
      <c r="D766" s="11">
        <f>D780+D793+D803</f>
        <v>1837847</v>
      </c>
    </row>
    <row r="767" spans="1:4" x14ac:dyDescent="0.2">
      <c r="A767" s="75"/>
      <c r="B767" s="75"/>
      <c r="C767" s="10" t="s">
        <v>135</v>
      </c>
      <c r="D767" s="11">
        <f>D781</f>
        <v>360192</v>
      </c>
    </row>
    <row r="768" spans="1:4" ht="15.75" x14ac:dyDescent="0.25">
      <c r="A768" s="81"/>
      <c r="B768" s="81"/>
      <c r="C768" s="4" t="s">
        <v>3</v>
      </c>
      <c r="D768" s="5">
        <f>D769+D773</f>
        <v>2198039</v>
      </c>
    </row>
    <row r="769" spans="1:4" ht="15" x14ac:dyDescent="0.25">
      <c r="A769" s="28"/>
      <c r="B769" s="28"/>
      <c r="C769" s="19" t="s">
        <v>2</v>
      </c>
      <c r="D769" s="43">
        <f>D770</f>
        <v>2171147</v>
      </c>
    </row>
    <row r="770" spans="1:4" x14ac:dyDescent="0.2">
      <c r="A770" s="75"/>
      <c r="B770" s="75"/>
      <c r="C770" s="10" t="s">
        <v>6</v>
      </c>
      <c r="D770" s="11">
        <f>D784+D796+D806</f>
        <v>2171147</v>
      </c>
    </row>
    <row r="771" spans="1:4" x14ac:dyDescent="0.2">
      <c r="A771" s="75"/>
      <c r="B771" s="75"/>
      <c r="C771" s="58" t="s">
        <v>134</v>
      </c>
      <c r="D771" s="11">
        <f>D785+D807</f>
        <v>1430965</v>
      </c>
    </row>
    <row r="772" spans="1:4" x14ac:dyDescent="0.2">
      <c r="A772" s="75"/>
      <c r="B772" s="75"/>
      <c r="C772" s="64" t="s">
        <v>138</v>
      </c>
      <c r="D772" s="11">
        <f>D786+D808</f>
        <v>1111439</v>
      </c>
    </row>
    <row r="773" spans="1:4" ht="15" x14ac:dyDescent="0.25">
      <c r="A773" s="126"/>
      <c r="B773" s="126"/>
      <c r="C773" s="19" t="s">
        <v>102</v>
      </c>
      <c r="D773" s="43">
        <f>D787</f>
        <v>26892</v>
      </c>
    </row>
    <row r="774" spans="1:4" s="60" customFormat="1" ht="11.25" x14ac:dyDescent="0.2">
      <c r="A774" s="86"/>
      <c r="B774" s="86"/>
      <c r="D774" s="61"/>
    </row>
    <row r="775" spans="1:4" s="60" customFormat="1" ht="11.25" x14ac:dyDescent="0.2">
      <c r="A775" s="86"/>
      <c r="B775" s="86"/>
      <c r="D775" s="61"/>
    </row>
    <row r="776" spans="1:4" ht="15.75" x14ac:dyDescent="0.25">
      <c r="A776" s="4" t="s">
        <v>178</v>
      </c>
      <c r="B776" s="3" t="s">
        <v>25</v>
      </c>
      <c r="C776" s="4" t="s">
        <v>151</v>
      </c>
      <c r="D776" s="5"/>
    </row>
    <row r="777" spans="1:4" ht="15.75" x14ac:dyDescent="0.25">
      <c r="A777" s="4"/>
      <c r="B777" s="3"/>
      <c r="C777" s="4" t="s">
        <v>152</v>
      </c>
      <c r="D777" s="5"/>
    </row>
    <row r="778" spans="1:4" s="17" customFormat="1" ht="11.25" x14ac:dyDescent="0.2">
      <c r="B778" s="16"/>
      <c r="D778" s="18"/>
    </row>
    <row r="779" spans="1:4" ht="14.25" x14ac:dyDescent="0.2">
      <c r="A779" s="6"/>
      <c r="B779" s="6"/>
      <c r="C779" s="6" t="s">
        <v>71</v>
      </c>
      <c r="D779" s="8">
        <f>SUM(D780:D781)</f>
        <v>1719086</v>
      </c>
    </row>
    <row r="780" spans="1:4" x14ac:dyDescent="0.2">
      <c r="C780" s="69" t="s">
        <v>137</v>
      </c>
      <c r="D780" s="11">
        <v>1358894</v>
      </c>
    </row>
    <row r="781" spans="1:4" x14ac:dyDescent="0.2">
      <c r="C781" s="10" t="s">
        <v>135</v>
      </c>
      <c r="D781" s="11">
        <v>360192</v>
      </c>
    </row>
    <row r="782" spans="1:4" ht="14.25" x14ac:dyDescent="0.2">
      <c r="A782" s="6"/>
      <c r="B782" s="6"/>
      <c r="C782" s="6" t="s">
        <v>3</v>
      </c>
      <c r="D782" s="8">
        <f>D783+D787</f>
        <v>1719086</v>
      </c>
    </row>
    <row r="783" spans="1:4" ht="15" x14ac:dyDescent="0.25">
      <c r="A783" s="19"/>
      <c r="B783" s="19"/>
      <c r="C783" s="19" t="s">
        <v>2</v>
      </c>
      <c r="D783" s="43">
        <f>D784</f>
        <v>1692194</v>
      </c>
    </row>
    <row r="784" spans="1:4" x14ac:dyDescent="0.2">
      <c r="C784" s="10" t="s">
        <v>6</v>
      </c>
      <c r="D784" s="11">
        <v>1692194</v>
      </c>
    </row>
    <row r="785" spans="1:4" x14ac:dyDescent="0.2">
      <c r="C785" s="58" t="s">
        <v>134</v>
      </c>
      <c r="D785" s="11">
        <v>1346228</v>
      </c>
    </row>
    <row r="786" spans="1:4" x14ac:dyDescent="0.2">
      <c r="C786" s="64" t="s">
        <v>138</v>
      </c>
      <c r="D786" s="11">
        <v>1042876</v>
      </c>
    </row>
    <row r="787" spans="1:4" ht="15" x14ac:dyDescent="0.25">
      <c r="A787" s="126"/>
      <c r="B787" s="126"/>
      <c r="C787" s="19" t="s">
        <v>102</v>
      </c>
      <c r="D787" s="43">
        <v>26892</v>
      </c>
    </row>
    <row r="788" spans="1:4" s="60" customFormat="1" ht="11.25" x14ac:dyDescent="0.2">
      <c r="A788" s="86"/>
      <c r="D788" s="61"/>
    </row>
    <row r="789" spans="1:4" s="60" customFormat="1" ht="11.25" x14ac:dyDescent="0.2">
      <c r="A789" s="86"/>
      <c r="D789" s="61"/>
    </row>
    <row r="790" spans="1:4" ht="15.75" x14ac:dyDescent="0.25">
      <c r="A790" s="4" t="s">
        <v>179</v>
      </c>
      <c r="B790" s="3" t="s">
        <v>25</v>
      </c>
      <c r="C790" s="4" t="s">
        <v>153</v>
      </c>
      <c r="D790" s="5"/>
    </row>
    <row r="791" spans="1:4" s="17" customFormat="1" ht="11.25" x14ac:dyDescent="0.2">
      <c r="B791" s="16"/>
      <c r="D791" s="18"/>
    </row>
    <row r="792" spans="1:4" ht="14.25" x14ac:dyDescent="0.2">
      <c r="A792" s="6"/>
      <c r="B792" s="6"/>
      <c r="C792" s="6" t="s">
        <v>71</v>
      </c>
      <c r="D792" s="8">
        <f>SUM(D793:D793)</f>
        <v>69681</v>
      </c>
    </row>
    <row r="793" spans="1:4" x14ac:dyDescent="0.2">
      <c r="C793" s="69" t="s">
        <v>137</v>
      </c>
      <c r="D793" s="11">
        <v>69681</v>
      </c>
    </row>
    <row r="794" spans="1:4" ht="14.25" x14ac:dyDescent="0.2">
      <c r="A794" s="6"/>
      <c r="B794" s="6"/>
      <c r="C794" s="6" t="s">
        <v>3</v>
      </c>
      <c r="D794" s="8">
        <f t="shared" ref="D794:D795" si="15">D795</f>
        <v>69681</v>
      </c>
    </row>
    <row r="795" spans="1:4" ht="15" x14ac:dyDescent="0.25">
      <c r="A795" s="19"/>
      <c r="B795" s="19"/>
      <c r="C795" s="19" t="s">
        <v>2</v>
      </c>
      <c r="D795" s="43">
        <f t="shared" si="15"/>
        <v>69681</v>
      </c>
    </row>
    <row r="796" spans="1:4" x14ac:dyDescent="0.2">
      <c r="C796" s="10" t="s">
        <v>1</v>
      </c>
      <c r="D796" s="11">
        <v>69681</v>
      </c>
    </row>
    <row r="797" spans="1:4" s="60" customFormat="1" ht="11.25" x14ac:dyDescent="0.2">
      <c r="D797" s="61"/>
    </row>
    <row r="798" spans="1:4" s="60" customFormat="1" ht="11.25" x14ac:dyDescent="0.2">
      <c r="D798" s="61"/>
    </row>
    <row r="799" spans="1:4" s="60" customFormat="1" ht="11.25" x14ac:dyDescent="0.2">
      <c r="D799" s="61"/>
    </row>
    <row r="800" spans="1:4" ht="15.75" x14ac:dyDescent="0.25">
      <c r="A800" s="4" t="s">
        <v>180</v>
      </c>
      <c r="B800" s="3" t="s">
        <v>25</v>
      </c>
      <c r="C800" s="4" t="s">
        <v>154</v>
      </c>
      <c r="D800" s="5"/>
    </row>
    <row r="801" spans="1:4" s="17" customFormat="1" ht="11.25" x14ac:dyDescent="0.2">
      <c r="B801" s="16"/>
      <c r="D801" s="18"/>
    </row>
    <row r="802" spans="1:4" ht="14.25" x14ac:dyDescent="0.2">
      <c r="A802" s="6"/>
      <c r="B802" s="6"/>
      <c r="C802" s="6" t="s">
        <v>71</v>
      </c>
      <c r="D802" s="8">
        <f>D803</f>
        <v>409272</v>
      </c>
    </row>
    <row r="803" spans="1:4" x14ac:dyDescent="0.2">
      <c r="C803" s="69" t="s">
        <v>137</v>
      </c>
      <c r="D803" s="11">
        <v>409272</v>
      </c>
    </row>
    <row r="804" spans="1:4" ht="14.25" x14ac:dyDescent="0.2">
      <c r="A804" s="6"/>
      <c r="B804" s="6"/>
      <c r="C804" s="6" t="s">
        <v>3</v>
      </c>
      <c r="D804" s="8">
        <f t="shared" ref="D804:D805" si="16">D805</f>
        <v>409272</v>
      </c>
    </row>
    <row r="805" spans="1:4" ht="15" x14ac:dyDescent="0.25">
      <c r="A805" s="19"/>
      <c r="B805" s="19"/>
      <c r="C805" s="19" t="s">
        <v>2</v>
      </c>
      <c r="D805" s="43">
        <f t="shared" si="16"/>
        <v>409272</v>
      </c>
    </row>
    <row r="806" spans="1:4" x14ac:dyDescent="0.2">
      <c r="C806" s="10" t="s">
        <v>6</v>
      </c>
      <c r="D806" s="11">
        <v>409272</v>
      </c>
    </row>
    <row r="807" spans="1:4" x14ac:dyDescent="0.2">
      <c r="C807" s="58" t="s">
        <v>134</v>
      </c>
      <c r="D807" s="11">
        <v>84737</v>
      </c>
    </row>
    <row r="808" spans="1:4" x14ac:dyDescent="0.2">
      <c r="C808" s="64" t="s">
        <v>138</v>
      </c>
      <c r="D808" s="11">
        <v>68563</v>
      </c>
    </row>
    <row r="809" spans="1:4" x14ac:dyDescent="0.2">
      <c r="A809" s="92"/>
      <c r="B809" s="17"/>
      <c r="C809" s="17"/>
      <c r="D809" s="18"/>
    </row>
    <row r="810" spans="1:4" x14ac:dyDescent="0.2">
      <c r="A810" s="92"/>
      <c r="B810" s="17"/>
      <c r="C810" s="17"/>
      <c r="D810" s="18"/>
    </row>
    <row r="811" spans="1:4" x14ac:dyDescent="0.2">
      <c r="A811" s="92"/>
      <c r="B811" s="17"/>
      <c r="C811" s="17"/>
      <c r="D811" s="18"/>
    </row>
    <row r="812" spans="1:4" x14ac:dyDescent="0.2">
      <c r="A812" s="92"/>
      <c r="B812" s="17"/>
      <c r="C812" s="17"/>
      <c r="D812" s="18"/>
    </row>
    <row r="813" spans="1:4" x14ac:dyDescent="0.2">
      <c r="A813" s="92"/>
      <c r="B813" s="17"/>
      <c r="C813" s="17"/>
      <c r="D813" s="18"/>
    </row>
    <row r="814" spans="1:4" x14ac:dyDescent="0.2">
      <c r="A814" s="92"/>
      <c r="B814" s="17"/>
      <c r="C814" s="17"/>
      <c r="D814" s="18"/>
    </row>
    <row r="815" spans="1:4" x14ac:dyDescent="0.2">
      <c r="A815" s="92"/>
      <c r="B815" s="17"/>
      <c r="C815" s="17"/>
      <c r="D815" s="18"/>
    </row>
    <row r="816" spans="1:4" x14ac:dyDescent="0.2">
      <c r="A816" s="92"/>
      <c r="B816" s="17"/>
      <c r="C816" s="17"/>
      <c r="D816" s="18"/>
    </row>
    <row r="817" spans="1:4" x14ac:dyDescent="0.2">
      <c r="A817" s="97"/>
      <c r="B817" s="53"/>
      <c r="C817" s="53"/>
    </row>
    <row r="818" spans="1:4" ht="18.75" x14ac:dyDescent="0.3">
      <c r="A818" s="28"/>
      <c r="B818" s="19"/>
      <c r="C818" s="138" t="s">
        <v>355</v>
      </c>
      <c r="D818" s="5"/>
    </row>
    <row r="819" spans="1:4" ht="18.75" x14ac:dyDescent="0.3">
      <c r="A819" s="28"/>
      <c r="B819" s="19"/>
      <c r="C819" s="138" t="s">
        <v>351</v>
      </c>
      <c r="D819" s="5"/>
    </row>
    <row r="820" spans="1:4" x14ac:dyDescent="0.2">
      <c r="A820" s="92"/>
      <c r="B820" s="17"/>
      <c r="C820" s="17"/>
      <c r="D820" s="18"/>
    </row>
    <row r="821" spans="1:4" ht="15.75" x14ac:dyDescent="0.25">
      <c r="A821" s="4" t="s">
        <v>196</v>
      </c>
      <c r="B821" s="3" t="s">
        <v>122</v>
      </c>
      <c r="C821" s="4" t="s">
        <v>197</v>
      </c>
      <c r="D821" s="43"/>
    </row>
    <row r="822" spans="1:4" s="17" customFormat="1" ht="11.25" x14ac:dyDescent="0.2">
      <c r="B822" s="16"/>
      <c r="D822" s="18"/>
    </row>
    <row r="823" spans="1:4" ht="15" x14ac:dyDescent="0.25">
      <c r="A823" s="28"/>
      <c r="B823" s="19"/>
      <c r="C823" s="6" t="s">
        <v>71</v>
      </c>
      <c r="D823" s="8">
        <f>SUM(D824:D825)</f>
        <v>573173</v>
      </c>
    </row>
    <row r="824" spans="1:4" ht="15" x14ac:dyDescent="0.25">
      <c r="A824" s="28"/>
      <c r="B824" s="19"/>
      <c r="C824" s="10" t="s">
        <v>137</v>
      </c>
      <c r="D824" s="11">
        <v>568173</v>
      </c>
    </row>
    <row r="825" spans="1:4" ht="15" x14ac:dyDescent="0.25">
      <c r="A825" s="28"/>
      <c r="B825" s="19"/>
      <c r="C825" s="10" t="s">
        <v>135</v>
      </c>
      <c r="D825" s="11">
        <v>5000</v>
      </c>
    </row>
    <row r="826" spans="1:4" ht="15" x14ac:dyDescent="0.25">
      <c r="A826" s="28"/>
      <c r="B826" s="19"/>
      <c r="C826" s="6" t="s">
        <v>3</v>
      </c>
      <c r="D826" s="8">
        <f>D827+D831</f>
        <v>573173</v>
      </c>
    </row>
    <row r="827" spans="1:4" ht="15" x14ac:dyDescent="0.25">
      <c r="A827" s="28"/>
      <c r="B827" s="19"/>
      <c r="C827" s="19" t="s">
        <v>2</v>
      </c>
      <c r="D827" s="43">
        <f>D828</f>
        <v>523873</v>
      </c>
    </row>
    <row r="828" spans="1:4" ht="15" x14ac:dyDescent="0.25">
      <c r="A828" s="28"/>
      <c r="B828" s="19"/>
      <c r="C828" s="10" t="s">
        <v>6</v>
      </c>
      <c r="D828" s="11">
        <v>523873</v>
      </c>
    </row>
    <row r="829" spans="1:4" x14ac:dyDescent="0.2">
      <c r="A829" s="75"/>
      <c r="C829" s="58" t="s">
        <v>134</v>
      </c>
      <c r="D829" s="11">
        <v>262551</v>
      </c>
    </row>
    <row r="830" spans="1:4" x14ac:dyDescent="0.2">
      <c r="A830" s="75"/>
      <c r="C830" s="64" t="s">
        <v>138</v>
      </c>
      <c r="D830" s="11">
        <v>203098</v>
      </c>
    </row>
    <row r="831" spans="1:4" ht="15" x14ac:dyDescent="0.25">
      <c r="A831" s="126"/>
      <c r="B831" s="126"/>
      <c r="C831" s="19" t="s">
        <v>102</v>
      </c>
      <c r="D831" s="43">
        <v>49300</v>
      </c>
    </row>
    <row r="832" spans="1:4" x14ac:dyDescent="0.2">
      <c r="A832" s="75"/>
      <c r="D832" s="11"/>
    </row>
    <row r="833" spans="1:4" x14ac:dyDescent="0.2">
      <c r="A833" s="75"/>
      <c r="D833" s="11"/>
    </row>
    <row r="834" spans="1:4" ht="18.75" x14ac:dyDescent="0.3">
      <c r="A834" s="97"/>
      <c r="B834" s="127" t="s">
        <v>367</v>
      </c>
      <c r="C834" s="128"/>
      <c r="D834" s="129" t="s">
        <v>368</v>
      </c>
    </row>
    <row r="835" spans="1:4" x14ac:dyDescent="0.2">
      <c r="A835" s="75"/>
      <c r="D835" s="11"/>
    </row>
  </sheetData>
  <pageMargins left="0.78740157480314965" right="0.39370078740157483" top="0.59055118110236227" bottom="0.78740157480314965" header="0.19685039370078741" footer="0.39370078740157483"/>
  <pageSetup paperSize="9" scale="75" orientation="portrait" r:id="rId1"/>
  <headerFooter alignWithMargins="0">
    <oddFooter>&amp;C&amp;"Times New Roman,Parasts"&amp;P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4</vt:i4>
      </vt:variant>
    </vt:vector>
  </HeadingPairs>
  <TitlesOfParts>
    <vt:vector size="6" baseType="lpstr">
      <vt:lpstr>3 p_01_14</vt:lpstr>
      <vt:lpstr>15_33</vt:lpstr>
      <vt:lpstr>'15_33'!Drukas_apgabals</vt:lpstr>
      <vt:lpstr>'3 p_01_14'!Drukas_apgabals</vt:lpstr>
      <vt:lpstr>'15_33'!Drukāt_virsrakstus</vt:lpstr>
      <vt:lpstr>'3 p_01_14'!Drukāt_virsrakstus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Arta Kešāne</cp:lastModifiedBy>
  <cp:lastPrinted>2023-01-19T14:24:37Z</cp:lastPrinted>
  <dcterms:created xsi:type="dcterms:W3CDTF">1998-03-21T09:13:21Z</dcterms:created>
  <dcterms:modified xsi:type="dcterms:W3CDTF">2023-01-26T06:37:40Z</dcterms:modified>
  <cp:category/>
</cp:coreProperties>
</file>