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44838714-D00D-4CBB-BA5A-730FC0972F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pa1" sheetId="1" r:id="rId1"/>
  </sheets>
  <definedNames>
    <definedName name="_xlnm.Print_Titles" localSheetId="0">Lapa1!$11:$14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2" i="1" l="1"/>
  <c r="D152" i="1"/>
  <c r="C152" i="1"/>
  <c r="E150" i="1"/>
  <c r="C150" i="1"/>
  <c r="C148" i="1"/>
  <c r="C146" i="1"/>
  <c r="C142" i="1"/>
  <c r="C140" i="1"/>
  <c r="C138" i="1"/>
  <c r="C136" i="1"/>
  <c r="C134" i="1"/>
  <c r="C132" i="1"/>
  <c r="C130" i="1"/>
  <c r="C128" i="1"/>
  <c r="E121" i="1"/>
  <c r="D121" i="1"/>
  <c r="C121" i="1"/>
  <c r="E117" i="1"/>
  <c r="D117" i="1"/>
  <c r="C117" i="1"/>
  <c r="C115" i="1"/>
  <c r="C113" i="1"/>
  <c r="E88" i="1"/>
  <c r="D88" i="1"/>
  <c r="C88" i="1"/>
  <c r="E64" i="1"/>
  <c r="D64" i="1"/>
  <c r="C64" i="1"/>
  <c r="C62" i="1"/>
  <c r="C57" i="1"/>
  <c r="C55" i="1"/>
  <c r="C54" i="1"/>
  <c r="C53" i="1"/>
  <c r="C51" i="1"/>
  <c r="C49" i="1"/>
  <c r="E45" i="1"/>
  <c r="C45" i="1" s="1"/>
  <c r="C44" i="1"/>
  <c r="C42" i="1"/>
  <c r="C40" i="1"/>
  <c r="C38" i="1"/>
  <c r="C36" i="1"/>
  <c r="C35" i="1"/>
  <c r="C34" i="1"/>
  <c r="C33" i="1"/>
  <c r="C32" i="1"/>
  <c r="C31" i="1"/>
  <c r="C30" i="1"/>
  <c r="C29" i="1"/>
  <c r="C28" i="1"/>
  <c r="C27" i="1"/>
  <c r="E26" i="1"/>
  <c r="C26" i="1" s="1"/>
  <c r="D26" i="1"/>
  <c r="D24" i="1"/>
  <c r="C24" i="1" s="1"/>
  <c r="E23" i="1"/>
  <c r="D23" i="1"/>
  <c r="C23" i="1"/>
  <c r="C21" i="1"/>
  <c r="E20" i="1"/>
  <c r="D20" i="1"/>
  <c r="D154" i="1" s="1"/>
  <c r="C18" i="1"/>
  <c r="C17" i="1"/>
  <c r="E16" i="1"/>
  <c r="E154" i="1" s="1"/>
  <c r="C16" i="1"/>
  <c r="C15" i="1"/>
  <c r="C20" i="1" l="1"/>
  <c r="C154" i="1" s="1"/>
</calcChain>
</file>

<file path=xl/sharedStrings.xml><?xml version="1.0" encoding="utf-8"?>
<sst xmlns="http://schemas.openxmlformats.org/spreadsheetml/2006/main" count="252" uniqueCount="169">
  <si>
    <t>7. pielikums</t>
  </si>
  <si>
    <t>Funkciju</t>
  </si>
  <si>
    <t>Objekta nosaukums</t>
  </si>
  <si>
    <t>klasifikā-</t>
  </si>
  <si>
    <t>plāns</t>
  </si>
  <si>
    <t>Pasūtītājs</t>
  </si>
  <si>
    <t>(euro)</t>
  </si>
  <si>
    <t>03.110</t>
  </si>
  <si>
    <t>Rīgas pilsētas videonovērošanas sistēmas attīstība</t>
  </si>
  <si>
    <t>Rīgas pašvaldības policija</t>
  </si>
  <si>
    <t>04.510</t>
  </si>
  <si>
    <t>Īpašuma departaments</t>
  </si>
  <si>
    <t>08.290</t>
  </si>
  <si>
    <t xml:space="preserve">realizēšana, t.sk. autoruzraudzība un būvuzraudzība </t>
  </si>
  <si>
    <t>09.810</t>
  </si>
  <si>
    <t>Izglītības, kultūras un sporta</t>
  </si>
  <si>
    <t>departaments</t>
  </si>
  <si>
    <t>10.200</t>
  </si>
  <si>
    <t>KOPĀ</t>
  </si>
  <si>
    <t>dotācija</t>
  </si>
  <si>
    <t>09.100</t>
  </si>
  <si>
    <t>Brasas tilta pārbūve</t>
  </si>
  <si>
    <t>09.219</t>
  </si>
  <si>
    <t>06.600</t>
  </si>
  <si>
    <t>07.310</t>
  </si>
  <si>
    <t>10.400</t>
  </si>
  <si>
    <t>* )</t>
  </si>
  <si>
    <t>08.240</t>
  </si>
  <si>
    <t xml:space="preserve">Ēkas Ojāra Vācieša ielā 2 renovācija un teritorijas </t>
  </si>
  <si>
    <t>t.sk. būvprojekta izstrāde, autoruzraudzība un būvuzraudzība</t>
  </si>
  <si>
    <t xml:space="preserve">Ēkas Tērbatas ielā 69 atjaunošana, t.sk. būvuzraudzība </t>
  </si>
  <si>
    <t xml:space="preserve">SIA "Rīgas 1. slimnīca" ēku Bruņinieku ielā 5 atjaunošana, </t>
  </si>
  <si>
    <t xml:space="preserve">Mežaparka Lielās estrādes rekonstrukcijas B daļas 2. posma </t>
  </si>
  <si>
    <t>Rīgas 75. vidusskolas Ogres ielā 9 sporta laukuma būvniecība</t>
  </si>
  <si>
    <t>Rīgas domes priekšsēdētājs</t>
  </si>
  <si>
    <t xml:space="preserve">Veloceļa "Centrs - Ziepniekkalns" izbūve </t>
  </si>
  <si>
    <t>Veloceļa "Imanta - Daugavgrīva" izbūve</t>
  </si>
  <si>
    <t xml:space="preserve">Satiksmes pārvada pār Kārļa Ulmaņa gatvi Jūrkalnes ielā </t>
  </si>
  <si>
    <t>remontdarbi</t>
  </si>
  <si>
    <t>Būvuzraudzībai, autoruzraudzībai un citiem ar investīciju</t>
  </si>
  <si>
    <t>Mājokļu un vides departaments</t>
  </si>
  <si>
    <t xml:space="preserve">un teritorijas labiekārtošana </t>
  </si>
  <si>
    <t xml:space="preserve">Tīkla infrastruktūras izveide Rīgas domes Izglītības, kultūras </t>
  </si>
  <si>
    <t>un sporta departamenta pakļautības iestādēs</t>
  </si>
  <si>
    <t>Tehnoloģiskais nodrošinājums kompetenču izglītības īstenošanai</t>
  </si>
  <si>
    <t>Ventilācijas sistēmas izbūve izglītības iestādēs:</t>
  </si>
  <si>
    <t>Rīgas Franču licejs Mēness ielā 8</t>
  </si>
  <si>
    <t xml:space="preserve">labiekārtošana </t>
  </si>
  <si>
    <t>Rīgas Juglas vidusskola Kvēles ielā 64</t>
  </si>
  <si>
    <t>Rīgas 64. vidusskola Ūnijas ielā 93</t>
  </si>
  <si>
    <t>2. kārtas izbūve</t>
  </si>
  <si>
    <t xml:space="preserve">projektu realizāciju saistītiem izdevumiem </t>
  </si>
  <si>
    <t xml:space="preserve">Austrumu maģistrāles posma Ieriķu iela-Vietalvas iela </t>
  </si>
  <si>
    <t>Pilsētas attīstības departaments</t>
  </si>
  <si>
    <t>Satiksmes departaments</t>
  </si>
  <si>
    <t>*) Satiksmes departaments</t>
  </si>
  <si>
    <t>Higiēnas prasību nodrošināšana pirmsskolas izglītības iestādēs:</t>
  </si>
  <si>
    <t>Rīgas 258. pirmsskolas izglītības iestāde Tīnūžu ielā 1</t>
  </si>
  <si>
    <t>Rīgas 262. pirmsskolas izglītības iestāde Jukuma Vācieša ielā 2E</t>
  </si>
  <si>
    <t>cijas</t>
  </si>
  <si>
    <t xml:space="preserve"> kods</t>
  </si>
  <si>
    <t>Būvniecības ieceru dokumentācijas izstrāde un projektēšana</t>
  </si>
  <si>
    <t>Augstas gatavības investīciju projektu realizēšana</t>
  </si>
  <si>
    <t>04.430</t>
  </si>
  <si>
    <t>Sākumskolas ēkas pie Kokneses prospekta un Sudrabu Edžus</t>
  </si>
  <si>
    <t>ielas krustojuma būvprojekta izstrāde</t>
  </si>
  <si>
    <t xml:space="preserve">Higiēnas prasību nodrošināšana Rīgas sociālās aprūpes </t>
  </si>
  <si>
    <t>centrā "Gaiļezers" Hipokrāta ielā 6</t>
  </si>
  <si>
    <t>Rīgas valstspilsētas pašvaldības konsolidētā investīciju programma 2022. gadam</t>
  </si>
  <si>
    <t>digitālais dvīnis</t>
  </si>
  <si>
    <t>Rīgas valstspilsētas pašvaldības administratīvās teritorijas</t>
  </si>
  <si>
    <t>SIA "Rīgas 2. slimnīca" ēkas Ģimnastikas ielā 1 inženiertīklu</t>
  </si>
  <si>
    <t>atjaunošana (lifta atjaunošana), t.sk. būvuzraudzība</t>
  </si>
  <si>
    <t>2022. gada</t>
  </si>
  <si>
    <t>Esplanādes parka gājēju celiņu seguma atjaunošana 2. un 7. zonā</t>
  </si>
  <si>
    <r>
      <t xml:space="preserve">t.sk. aizņēmums
/grants
</t>
    </r>
    <r>
      <rPr>
        <i/>
        <sz val="10"/>
        <color indexed="8"/>
        <rFont val="Times New Roman"/>
        <family val="1"/>
        <charset val="186"/>
      </rPr>
      <t>(euro)</t>
    </r>
  </si>
  <si>
    <t>programmas 01.13.00. "Mērķdotācija pašvaldības autoceļiem un ielām"</t>
  </si>
  <si>
    <t>Rīgas domes 2022. gada 26. janvāra</t>
  </si>
  <si>
    <t>saistošajiem noteikumiem Nr. 115</t>
  </si>
  <si>
    <t xml:space="preserve">Rīgas 239. pirmsskolas izglītības iestāde Akadēmiķa Mstislava </t>
  </si>
  <si>
    <t>Keldiša ielā 32</t>
  </si>
  <si>
    <t xml:space="preserve">Latvijas Nacionālā teātra piebūves Simtgades alejā 3 projektēšana </t>
  </si>
  <si>
    <t>Rīgas pašvaldības policijas ēkas Lēdurgas ielā 26 projektēšana</t>
  </si>
  <si>
    <t>Ģertrūdes ielas seguma rekonstrukcija</t>
  </si>
  <si>
    <t>Dandāles ielas rekonstrukcija</t>
  </si>
  <si>
    <t>Maskavas ielas un Krustpils ielas krustojuma pārbūve</t>
  </si>
  <si>
    <t>Priekšizpēte mežaparku ierīkošanai Rīgā (Bābelīte/Šampēteris)</t>
  </si>
  <si>
    <t>Jaunciema dabas lieguma infrastruktūras izbūves projektēšana</t>
  </si>
  <si>
    <t>Glābšanas stacijas posteņa Vakarbuļļu peldvietā projektēšana</t>
  </si>
  <si>
    <t>Pirmsskolas izglītības iestāžu ēku iekštelpu atjaunošanas darbi:</t>
  </si>
  <si>
    <t>Rīgas Ziedoņdārza pirmsskolas izglītības iestāde Matīsa ielā 75</t>
  </si>
  <si>
    <t>Rīgas Ziedoņdārza pirmsskolas izglītības iestāde Sparģeļu ielā 1</t>
  </si>
  <si>
    <t>Rīgas pirmsskolas izglītības iestāde "Liepiņa" Viestura prospektā 29</t>
  </si>
  <si>
    <t>Rīgas pirmsskolas izglītības iestāde "Zīļuks" Hipokrāta ielā 25A</t>
  </si>
  <si>
    <t xml:space="preserve">Rīgas valstspilsētas pašvaldības pirmsskolas izglītības iestāžu </t>
  </si>
  <si>
    <t>teritoriju labiekārtošana:</t>
  </si>
  <si>
    <t>Rīgas pirmsskolas izglītības iestāde "Margrietiņa" Slokas ielā 126</t>
  </si>
  <si>
    <t>Rīgas pirmsskolas izglītības iestāde "Saulespuķe" Maskavas ielā 289</t>
  </si>
  <si>
    <t>Rīgas sociālās aprūpes centru "Mežciems" un "Stella maris"</t>
  </si>
  <si>
    <t xml:space="preserve">Ēku renovācijas un atjaunošanas darbi skolu tīkla optimizācijas </t>
  </si>
  <si>
    <t>ietvaros:</t>
  </si>
  <si>
    <t>Rīgas Juglas vidusskola Malienas ielā 89</t>
  </si>
  <si>
    <t>01.330</t>
  </si>
  <si>
    <t>Vienota lietu interneta tīkla pilotprojekts Rīgas pilsētā</t>
  </si>
  <si>
    <t>Jorģa Zemitāna tilta būvprojekta izstrāde</t>
  </si>
  <si>
    <t>Laivu ielas un jaunas ielas izbūve Lucavsalā</t>
  </si>
  <si>
    <t xml:space="preserve">Sarkandaugavas apkaimes kultūras un dabas mantojuma </t>
  </si>
  <si>
    <t>revitalizācija un jaunu pakalpojumu ieviešana</t>
  </si>
  <si>
    <t xml:space="preserve">Līdzfinansējums satiksmes infrastruktūras objektam 974 981 euro  no pamatbudžeta </t>
  </si>
  <si>
    <t>Rīgas digitālā aģentūra</t>
  </si>
  <si>
    <t xml:space="preserve">Esplanādes parka celiņu seguma būvniecības dokumentācijas </t>
  </si>
  <si>
    <t>izstrāde</t>
  </si>
  <si>
    <t>Jaunas pirmsskolas izglītības iestādes ēkas Dignājas ielā</t>
  </si>
  <si>
    <t>būvprojekta izstrāde</t>
  </si>
  <si>
    <t xml:space="preserve">Izlases veida atjaunošanas darbi Rīgas sociālās aprūpes </t>
  </si>
  <si>
    <t>Nacionālās koncertzāles projekta metu konkursam</t>
  </si>
  <si>
    <t xml:space="preserve">Siltummezglu attālinātās dinamiskās vadības sistēmas </t>
  </si>
  <si>
    <t>ieviešanai vispārējās izglītības iestāžu ēkās</t>
  </si>
  <si>
    <t>Zolitūdes traģēdijas piemiņas vietas būvprojekta izstrāde</t>
  </si>
  <si>
    <t xml:space="preserve">Jumtu nomaiņa Bērnu un jauniešu centra "Laimīte" ēkām </t>
  </si>
  <si>
    <t>09.510</t>
  </si>
  <si>
    <t>Rīgas pirmsskolas izglītības iestāde "Kamolītis" Iļģuciema ielā 4</t>
  </si>
  <si>
    <t>Rīgas pirmsskolas izglītības iestāde "Dzirnaviņas" Tālavas gatvē 7</t>
  </si>
  <si>
    <t>Rīgas pirmsskolas izglītības iestāde "Annele" Anniņmuižas bulvārī 78</t>
  </si>
  <si>
    <t>atjaunošana un infrastruktūras uzlabošana</t>
  </si>
  <si>
    <t>Rīgas 259. pirmsskolas izglītības iestāde Jāņa Grestes ielā 3</t>
  </si>
  <si>
    <t>Rīgas 233. pirmsskolas izglītības iestāde Madonas ielā 24B</t>
  </si>
  <si>
    <t>Rīgas 110. pirmsskolas izglītības iestāde Baltāsbaznīcas ielā 29</t>
  </si>
  <si>
    <t>Rīgas 42. pirmsskolas izglītības iestāde Sofijas ielā 3</t>
  </si>
  <si>
    <t>Rīgas 251. pirmsskolas izglītības iestāde "Mežciems" Mežciema ielā 43A</t>
  </si>
  <si>
    <t>Rīgas 36. pirmsskolas izglītības iestāde Lugažu ielā 8</t>
  </si>
  <si>
    <t>Rīgas 209. pirmsskolas izglītības iestāde "Bitīte" Bišu ielā 5</t>
  </si>
  <si>
    <t>Rīgas 216. pirmsskolas izglītības iestāde Salaspils ielā 10</t>
  </si>
  <si>
    <t>Rīgas 221. pirmsskolas izglītības iestāde Kazarmu ielā 1A</t>
  </si>
  <si>
    <t>Rīgas 27. pirmsskolas izglītības iestāde Stendes ielā 4</t>
  </si>
  <si>
    <t>Rīgas 172. pirmsskolas izglītības iestāde Glūdas ielā 5</t>
  </si>
  <si>
    <t>Rīgas 173. pirmsskolas izglītības iestāde Maskavas ielā 254</t>
  </si>
  <si>
    <t>Rīgas 215. pirmsskolas izglītības iestāde Usmas ielā 10</t>
  </si>
  <si>
    <t>Sporta infrastruktūras atjaunošana Rīgas Igauņu pamatskolas</t>
  </si>
  <si>
    <t>Rīgas 229. pirmsskolas izglītības iestāde Ogres ielā 8</t>
  </si>
  <si>
    <t>Rīgas 141. pirmsskolas izglītības iestāde "Kastanītis" Stērstu ielā 19</t>
  </si>
  <si>
    <t>Rīgas 275. pirmsskolas izglītības iestāde "Austriņa" Dižozolu ielā 6</t>
  </si>
  <si>
    <t>Rīgas 154. pirmsskolas izglītības iestāde Andromedas gatve 3</t>
  </si>
  <si>
    <t>Rīgas 210. pirmsskolas izglītības iestāde Brūžu ielā 6</t>
  </si>
  <si>
    <t>Rīgas 267. pirmsskolas izglītības iestāde Dravnieku ielā 8</t>
  </si>
  <si>
    <t>Rīgas 8. pirmsskolas izglītības iestāde Parādes ielā 24A</t>
  </si>
  <si>
    <t>Rīgas 74. pirmsskolas izglītības iestāde Jāņa Daliņa ielā 6A</t>
  </si>
  <si>
    <t>Rīgas pirmsskolas izglītības iestāde "Pienenītes" Mores ielā 8</t>
  </si>
  <si>
    <t>Rīgas Arkādijas vidusskola Melnsila ielā 6</t>
  </si>
  <si>
    <t>Rīgas Ziepniekkalna vidusskola Ozolciema ielā 26</t>
  </si>
  <si>
    <t>Rīgas Zolitūdes pirmsskolas izglītības iestāde Imantas 18. līnijā 3A</t>
  </si>
  <si>
    <t>Rīgas 112. pirmsskolas izglītības iestāde Brīvības gatvē 363A</t>
  </si>
  <si>
    <t>Rīgas 234. pirmsskolas izglītības iestāde Kurzemes prospektā 86C</t>
  </si>
  <si>
    <t>Rīgas 7. pamatskolas ēkā Jaunciema 4. šķērslīnija 4</t>
  </si>
  <si>
    <t>Slokas ielā 49A</t>
  </si>
  <si>
    <t>Skolas ēku atjaunošana kārtās - Rīgas 41. vidusskolas ēka</t>
  </si>
  <si>
    <t xml:space="preserve">teritorijā Atgāzenes ielā 26 </t>
  </si>
  <si>
    <t>Ēkā Kalnciema ielā 160C</t>
  </si>
  <si>
    <t>Rīgas pirmsskolas izglītības iestāde "Zvaniņš" Imantas 18. līnijā 5A</t>
  </si>
  <si>
    <t>Rīgas 243. pirmsskolas izglītības iestāde Saktas ielā 3A</t>
  </si>
  <si>
    <t>Rīgas Ziepniekkalna pirmsskola Svētes ielā 7</t>
  </si>
  <si>
    <t xml:space="preserve">Rīgas valstspilsētas pašvaldības kapsētu - Pļavnieku, Jaunciema </t>
  </si>
  <si>
    <t>un Bolderājas kapu reģistra un apbedījumu vietu digitalizācija</t>
  </si>
  <si>
    <t>Vecāķu prospektā 82 un Vecāķu prospektā 82A</t>
  </si>
  <si>
    <t>Mārupītes mežaparka plānojuma infrastruktūras izbūves</t>
  </si>
  <si>
    <t>projektēšana</t>
  </si>
  <si>
    <t>(Rīgas domes 2022. gada 9. novembra</t>
  </si>
  <si>
    <t>saistošo noteikumu Nr. RD-22-175-sn redakcijā)</t>
  </si>
  <si>
    <t>M. Staķis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</si>
</sst>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"/>
  </numFmts>
  <fonts count="34" x14ac:knownFonts="1">
    <font>
      <sz val="11"/>
      <color theme="1"/>
      <name val="Calibri"/>
      <family val="2"/>
      <charset val="186"/>
      <scheme val="minor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13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0"/>
      <name val="Times New Roman"/>
      <family val="1"/>
      <charset val="186"/>
    </font>
    <font>
      <i/>
      <sz val="10"/>
      <color theme="8" tint="-0.24985503707998902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Fill="1" applyBorder="1"/>
    <xf numFmtId="1" fontId="1" fillId="0" borderId="0" xfId="0" applyNumberFormat="1" applyFont="1" applyFill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justify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left" vertical="justify"/>
    </xf>
    <xf numFmtId="3" fontId="5" fillId="0" borderId="0" xfId="0" applyNumberFormat="1" applyFont="1" applyAlignment="1">
      <alignment horizontal="left" vertical="justify"/>
    </xf>
    <xf numFmtId="1" fontId="5" fillId="0" borderId="0" xfId="0" applyNumberFormat="1" applyFont="1" applyAlignment="1">
      <alignment horizontal="right" vertical="justify"/>
    </xf>
    <xf numFmtId="0" fontId="27" fillId="0" borderId="0" xfId="0" applyFont="1"/>
    <xf numFmtId="1" fontId="27" fillId="0" borderId="0" xfId="0" applyNumberFormat="1" applyFont="1" applyAlignment="1">
      <alignment horizontal="right" vertical="justify"/>
    </xf>
    <xf numFmtId="0" fontId="7" fillId="0" borderId="0" xfId="0" applyFont="1" applyAlignment="1">
      <alignment vertical="justify" wrapText="1"/>
    </xf>
    <xf numFmtId="3" fontId="7" fillId="0" borderId="0" xfId="0" applyNumberFormat="1" applyFont="1" applyAlignment="1">
      <alignment vertical="justify" wrapText="1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Fill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9" fillId="0" borderId="0" xfId="1" applyFont="1" applyFill="1" applyAlignment="1">
      <alignment vertical="top" wrapText="1"/>
    </xf>
    <xf numFmtId="0" fontId="13" fillId="0" borderId="0" xfId="0" applyFont="1" applyAlignment="1">
      <alignment horizontal="center" vertical="justify"/>
    </xf>
    <xf numFmtId="0" fontId="13" fillId="0" borderId="0" xfId="0" applyFont="1"/>
    <xf numFmtId="0" fontId="11" fillId="0" borderId="0" xfId="0" applyFont="1"/>
    <xf numFmtId="0" fontId="13" fillId="0" borderId="0" xfId="0" applyFont="1" applyAlignment="1">
      <alignment vertical="justify" wrapText="1"/>
    </xf>
    <xf numFmtId="1" fontId="13" fillId="0" borderId="0" xfId="0" applyNumberFormat="1" applyFont="1" applyAlignment="1">
      <alignment horizontal="right" vertical="justify"/>
    </xf>
    <xf numFmtId="0" fontId="10" fillId="0" borderId="0" xfId="0" applyFont="1"/>
    <xf numFmtId="1" fontId="6" fillId="0" borderId="0" xfId="0" applyNumberFormat="1" applyFont="1" applyAlignment="1">
      <alignment horizontal="right" vertical="justify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left" wrapText="1" indent="1"/>
    </xf>
    <xf numFmtId="0" fontId="8" fillId="0" borderId="0" xfId="0" applyFont="1"/>
    <xf numFmtId="0" fontId="2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1" applyFont="1" applyAlignment="1">
      <alignment horizontal="left"/>
    </xf>
    <xf numFmtId="49" fontId="8" fillId="0" borderId="0" xfId="0" applyNumberFormat="1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Fill="1" applyBorder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8" fillId="0" borderId="0" xfId="0" applyFont="1" applyAlignment="1">
      <alignment horizontal="center" vertical="justify"/>
    </xf>
    <xf numFmtId="0" fontId="29" fillId="0" borderId="0" xfId="0" applyFont="1" applyAlignment="1">
      <alignment vertical="justify" wrapText="1"/>
    </xf>
    <xf numFmtId="1" fontId="28" fillId="0" borderId="0" xfId="0" applyNumberFormat="1" applyFont="1" applyAlignment="1">
      <alignment horizontal="right" vertical="justify"/>
    </xf>
    <xf numFmtId="0" fontId="28" fillId="0" borderId="0" xfId="0" applyFont="1"/>
    <xf numFmtId="3" fontId="29" fillId="0" borderId="0" xfId="0" applyNumberFormat="1" applyFont="1" applyAlignment="1">
      <alignment vertical="justify" wrapText="1"/>
    </xf>
    <xf numFmtId="0" fontId="9" fillId="0" borderId="0" xfId="1" applyFont="1" applyAlignment="1">
      <alignment horizontal="left"/>
    </xf>
    <xf numFmtId="0" fontId="3" fillId="0" borderId="0" xfId="0" applyFont="1" applyFill="1" applyAlignment="1">
      <alignment horizontal="center" wrapText="1"/>
    </xf>
    <xf numFmtId="49" fontId="8" fillId="0" borderId="0" xfId="0" applyNumberFormat="1" applyFont="1" applyFill="1" applyAlignment="1">
      <alignment horizontal="center" wrapText="1"/>
    </xf>
    <xf numFmtId="4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 wrapText="1"/>
    </xf>
    <xf numFmtId="0" fontId="10" fillId="0" borderId="3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top"/>
    </xf>
    <xf numFmtId="0" fontId="24" fillId="0" borderId="0" xfId="0" applyFont="1"/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26" fillId="0" borderId="0" xfId="0" applyNumberFormat="1" applyFont="1" applyFill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6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justify"/>
    </xf>
    <xf numFmtId="1" fontId="9" fillId="0" borderId="0" xfId="0" applyNumberFormat="1" applyFont="1" applyAlignment="1">
      <alignment horizontal="right" vertical="justify"/>
    </xf>
    <xf numFmtId="0" fontId="12" fillId="0" borderId="0" xfId="0" applyFont="1"/>
    <xf numFmtId="0" fontId="26" fillId="0" borderId="0" xfId="0" applyFont="1" applyAlignment="1">
      <alignment horizontal="left" vertical="center"/>
    </xf>
    <xf numFmtId="0" fontId="30" fillId="0" borderId="0" xfId="0" applyFont="1"/>
    <xf numFmtId="0" fontId="22" fillId="0" borderId="0" xfId="0" applyFont="1" applyAlignment="1">
      <alignment horizontal="center"/>
    </xf>
    <xf numFmtId="49" fontId="17" fillId="0" borderId="0" xfId="0" applyNumberFormat="1" applyFont="1" applyBorder="1" applyAlignment="1">
      <alignment horizontal="center" wrapText="1"/>
    </xf>
    <xf numFmtId="0" fontId="18" fillId="0" borderId="0" xfId="0" applyFont="1" applyBorder="1"/>
    <xf numFmtId="0" fontId="21" fillId="0" borderId="0" xfId="0" applyFont="1" applyBorder="1"/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24" fillId="0" borderId="0" xfId="0" applyFont="1" applyAlignment="1">
      <alignment vertical="justify" wrapText="1"/>
    </xf>
    <xf numFmtId="1" fontId="24" fillId="0" borderId="0" xfId="0" applyNumberFormat="1" applyFont="1" applyAlignment="1">
      <alignment horizontal="right" vertical="justify"/>
    </xf>
    <xf numFmtId="0" fontId="16" fillId="0" borderId="0" xfId="0" applyFont="1" applyAlignment="1">
      <alignment vertical="justify"/>
    </xf>
    <xf numFmtId="0" fontId="16" fillId="0" borderId="0" xfId="0" applyFont="1" applyAlignment="1">
      <alignment vertical="justify" wrapText="1"/>
    </xf>
    <xf numFmtId="1" fontId="16" fillId="0" borderId="0" xfId="0" applyNumberFormat="1" applyFont="1" applyAlignment="1">
      <alignment horizontal="right" vertical="justify"/>
    </xf>
    <xf numFmtId="2" fontId="19" fillId="0" borderId="0" xfId="0" applyNumberFormat="1" applyFont="1" applyAlignment="1">
      <alignment horizontal="right"/>
    </xf>
    <xf numFmtId="0" fontId="24" fillId="0" borderId="0" xfId="0" applyFont="1" applyAlignment="1">
      <alignment horizontal="center" vertical="justify"/>
    </xf>
    <xf numFmtId="1" fontId="25" fillId="0" borderId="0" xfId="0" applyNumberFormat="1" applyFont="1" applyAlignment="1">
      <alignment horizontal="right" vertical="justify"/>
    </xf>
    <xf numFmtId="3" fontId="31" fillId="0" borderId="0" xfId="0" applyNumberFormat="1" applyFont="1" applyAlignment="1">
      <alignment horizontal="right" vertical="justify"/>
    </xf>
    <xf numFmtId="3" fontId="12" fillId="0" borderId="0" xfId="0" applyNumberFormat="1" applyFont="1"/>
    <xf numFmtId="3" fontId="32" fillId="0" borderId="0" xfId="0" applyNumberFormat="1" applyFont="1" applyAlignment="1">
      <alignment horizontal="right"/>
    </xf>
    <xf numFmtId="1" fontId="9" fillId="0" borderId="0" xfId="0" quotePrefix="1" applyNumberFormat="1" applyFont="1" applyAlignment="1">
      <alignment horizontal="left"/>
    </xf>
    <xf numFmtId="1" fontId="8" fillId="0" borderId="0" xfId="0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left"/>
    </xf>
    <xf numFmtId="3" fontId="9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justify" wrapText="1"/>
    </xf>
    <xf numFmtId="0" fontId="8" fillId="0" borderId="0" xfId="0" applyFont="1" applyFill="1" applyBorder="1" applyAlignment="1">
      <alignment wrapText="1"/>
    </xf>
    <xf numFmtId="0" fontId="8" fillId="0" borderId="0" xfId="1" applyFont="1" applyFill="1" applyAlignment="1">
      <alignment vertical="top" wrapText="1"/>
    </xf>
    <xf numFmtId="0" fontId="12" fillId="0" borderId="0" xfId="0" applyFont="1" applyFill="1"/>
    <xf numFmtId="0" fontId="8" fillId="0" borderId="0" xfId="0" applyFont="1" applyAlignment="1">
      <alignment vertical="justify"/>
    </xf>
    <xf numFmtId="1" fontId="17" fillId="0" borderId="0" xfId="0" applyNumberFormat="1" applyFont="1" applyBorder="1" applyAlignment="1">
      <alignment horizontal="right"/>
    </xf>
    <xf numFmtId="1" fontId="18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right"/>
    </xf>
    <xf numFmtId="1" fontId="3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3" fontId="28" fillId="0" borderId="0" xfId="0" applyNumberFormat="1" applyFont="1"/>
    <xf numFmtId="3" fontId="13" fillId="0" borderId="0" xfId="0" applyNumberFormat="1" applyFont="1"/>
    <xf numFmtId="0" fontId="7" fillId="0" borderId="0" xfId="0" applyFont="1" applyAlignment="1">
      <alignment horizontal="right" vertical="justify" wrapText="1"/>
    </xf>
    <xf numFmtId="1" fontId="13" fillId="0" borderId="0" xfId="0" applyNumberFormat="1" applyFont="1"/>
    <xf numFmtId="0" fontId="8" fillId="0" borderId="0" xfId="0" applyFont="1" applyFill="1" applyAlignment="1">
      <alignment vertical="justify" wrapText="1"/>
    </xf>
    <xf numFmtId="0" fontId="15" fillId="0" borderId="0" xfId="0" applyFont="1" applyAlignment="1">
      <alignment horizontal="center" vertical="justify"/>
    </xf>
    <xf numFmtId="49" fontId="12" fillId="0" borderId="0" xfId="0" applyNumberFormat="1" applyFont="1" applyFill="1" applyAlignment="1">
      <alignment horizontal="center"/>
    </xf>
    <xf numFmtId="1" fontId="9" fillId="0" borderId="0" xfId="0" quotePrefix="1" applyNumberFormat="1" applyFont="1" applyFill="1" applyAlignment="1">
      <alignment horizontal="left"/>
    </xf>
    <xf numFmtId="0" fontId="11" fillId="0" borderId="0" xfId="0" applyFont="1" applyFill="1"/>
    <xf numFmtId="3" fontId="8" fillId="0" borderId="0" xfId="0" applyNumberFormat="1" applyFont="1" applyFill="1" applyAlignment="1">
      <alignment horizontal="right"/>
    </xf>
    <xf numFmtId="3" fontId="32" fillId="0" borderId="0" xfId="0" applyNumberFormat="1" applyFont="1" applyFill="1" applyBorder="1" applyAlignment="1">
      <alignment horizontal="right"/>
    </xf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3"/>
  <sheetViews>
    <sheetView tabSelected="1" workbookViewId="0">
      <selection activeCell="F161" sqref="F161"/>
    </sheetView>
  </sheetViews>
  <sheetFormatPr defaultColWidth="8.81640625" defaultRowHeight="15.5" x14ac:dyDescent="0.35"/>
  <cols>
    <col min="1" max="1" width="8.81640625" style="32" bestFit="1" customWidth="1"/>
    <col min="2" max="2" width="55.81640625" style="35" customWidth="1"/>
    <col min="3" max="3" width="11.26953125" style="36" bestFit="1" customWidth="1"/>
    <col min="4" max="4" width="12.1796875" style="36" bestFit="1" customWidth="1"/>
    <col min="5" max="5" width="11.54296875" style="36" customWidth="1"/>
    <col min="6" max="6" width="27.7265625" style="33" bestFit="1" customWidth="1"/>
    <col min="7" max="247" width="9.1796875" style="33" customWidth="1"/>
    <col min="248" max="248" width="8.81640625" style="33" bestFit="1"/>
    <col min="249" max="16384" width="8.81640625" style="33"/>
  </cols>
  <sheetData>
    <row r="1" spans="1:6" x14ac:dyDescent="0.35">
      <c r="D1" s="38"/>
      <c r="E1" s="33"/>
      <c r="F1" s="39" t="s">
        <v>0</v>
      </c>
    </row>
    <row r="2" spans="1:6" x14ac:dyDescent="0.35">
      <c r="D2" s="38"/>
      <c r="E2" s="33"/>
      <c r="F2" s="39" t="s">
        <v>77</v>
      </c>
    </row>
    <row r="3" spans="1:6" x14ac:dyDescent="0.35">
      <c r="D3" s="40"/>
      <c r="E3" s="33"/>
      <c r="F3" s="39" t="s">
        <v>78</v>
      </c>
    </row>
    <row r="4" spans="1:6" s="75" customFormat="1" ht="14" x14ac:dyDescent="0.3">
      <c r="A4" s="101"/>
      <c r="B4" s="95"/>
      <c r="C4" s="96"/>
      <c r="D4" s="102"/>
      <c r="E4" s="102"/>
      <c r="F4" s="39" t="s">
        <v>166</v>
      </c>
    </row>
    <row r="5" spans="1:6" s="75" customFormat="1" ht="14" x14ac:dyDescent="0.3">
      <c r="A5" s="101"/>
      <c r="B5" s="95"/>
      <c r="C5" s="96"/>
      <c r="D5" s="102"/>
      <c r="E5" s="102"/>
      <c r="F5" s="39" t="s">
        <v>167</v>
      </c>
    </row>
    <row r="6" spans="1:6" s="75" customFormat="1" ht="14" x14ac:dyDescent="0.3">
      <c r="A6" s="101"/>
      <c r="B6" s="95"/>
      <c r="C6" s="96"/>
      <c r="D6" s="102"/>
      <c r="E6" s="102"/>
      <c r="F6" s="39"/>
    </row>
    <row r="7" spans="1:6" s="75" customFormat="1" ht="11.5" x14ac:dyDescent="0.25">
      <c r="A7" s="101"/>
      <c r="B7" s="95"/>
      <c r="C7" s="96"/>
      <c r="D7" s="102"/>
      <c r="E7" s="102"/>
      <c r="F7" s="102"/>
    </row>
    <row r="8" spans="1:6" ht="20.25" customHeight="1" x14ac:dyDescent="0.35">
      <c r="A8" s="10" t="s">
        <v>68</v>
      </c>
      <c r="B8" s="10"/>
      <c r="C8" s="10"/>
      <c r="D8" s="10"/>
      <c r="E8" s="10"/>
      <c r="F8" s="10"/>
    </row>
    <row r="9" spans="1:6" ht="11.25" customHeight="1" x14ac:dyDescent="0.35">
      <c r="A9" s="129"/>
      <c r="B9" s="129"/>
      <c r="C9" s="129"/>
      <c r="D9" s="129"/>
      <c r="E9" s="129"/>
      <c r="F9" s="129"/>
    </row>
    <row r="10" spans="1:6" s="44" customFormat="1" ht="10.5" x14ac:dyDescent="0.25">
      <c r="A10" s="97"/>
      <c r="B10" s="98"/>
      <c r="C10" s="99"/>
      <c r="D10" s="99"/>
      <c r="E10" s="99"/>
      <c r="F10" s="100"/>
    </row>
    <row r="11" spans="1:6" s="37" customFormat="1" ht="14" x14ac:dyDescent="0.3">
      <c r="A11" s="68" t="s">
        <v>1</v>
      </c>
      <c r="B11" s="9" t="s">
        <v>2</v>
      </c>
      <c r="C11" s="69"/>
      <c r="D11" s="6" t="s">
        <v>75</v>
      </c>
      <c r="E11" s="41"/>
      <c r="F11" s="3" t="s">
        <v>5</v>
      </c>
    </row>
    <row r="12" spans="1:6" s="37" customFormat="1" ht="14" x14ac:dyDescent="0.3">
      <c r="A12" s="70" t="s">
        <v>3</v>
      </c>
      <c r="B12" s="8"/>
      <c r="C12" s="71" t="s">
        <v>73</v>
      </c>
      <c r="D12" s="5"/>
      <c r="E12" s="42" t="s">
        <v>19</v>
      </c>
      <c r="F12" s="2"/>
    </row>
    <row r="13" spans="1:6" s="37" customFormat="1" ht="14" x14ac:dyDescent="0.3">
      <c r="A13" s="70" t="s">
        <v>59</v>
      </c>
      <c r="B13" s="8"/>
      <c r="C13" s="71" t="s">
        <v>4</v>
      </c>
      <c r="D13" s="5"/>
      <c r="E13" s="73" t="s">
        <v>6</v>
      </c>
      <c r="F13" s="2"/>
    </row>
    <row r="14" spans="1:6" s="37" customFormat="1" ht="14" x14ac:dyDescent="0.3">
      <c r="A14" s="72" t="s">
        <v>60</v>
      </c>
      <c r="B14" s="7"/>
      <c r="C14" s="74" t="s">
        <v>6</v>
      </c>
      <c r="D14" s="4"/>
      <c r="E14" s="13"/>
      <c r="F14" s="1"/>
    </row>
    <row r="15" spans="1:6" s="44" customFormat="1" ht="14" x14ac:dyDescent="0.3">
      <c r="A15" s="26" t="s">
        <v>102</v>
      </c>
      <c r="B15" s="23" t="s">
        <v>103</v>
      </c>
      <c r="C15" s="22">
        <f>D15+E15</f>
        <v>292743</v>
      </c>
      <c r="D15" s="77">
        <v>248831</v>
      </c>
      <c r="E15" s="109">
        <v>43912</v>
      </c>
      <c r="F15" s="46" t="s">
        <v>109</v>
      </c>
    </row>
    <row r="16" spans="1:6" s="24" customFormat="1" ht="14" x14ac:dyDescent="0.3">
      <c r="A16" s="26" t="s">
        <v>7</v>
      </c>
      <c r="B16" s="23" t="s">
        <v>8</v>
      </c>
      <c r="C16" s="22">
        <f>D16+E16</f>
        <v>150472</v>
      </c>
      <c r="D16" s="76"/>
      <c r="E16" s="76">
        <f>107710+42762</f>
        <v>150472</v>
      </c>
      <c r="F16" s="46" t="s">
        <v>9</v>
      </c>
    </row>
    <row r="17" spans="1:6" s="24" customFormat="1" ht="14" x14ac:dyDescent="0.3">
      <c r="A17" s="26" t="s">
        <v>7</v>
      </c>
      <c r="B17" s="28" t="s">
        <v>82</v>
      </c>
      <c r="C17" s="22">
        <f>D17+E17</f>
        <v>99603</v>
      </c>
      <c r="D17" s="76"/>
      <c r="E17" s="76">
        <v>99603</v>
      </c>
      <c r="F17" s="46" t="s">
        <v>11</v>
      </c>
    </row>
    <row r="18" spans="1:6" s="49" customFormat="1" ht="14" x14ac:dyDescent="0.3">
      <c r="A18" s="26" t="s">
        <v>63</v>
      </c>
      <c r="B18" s="46" t="s">
        <v>70</v>
      </c>
      <c r="C18" s="22">
        <f>D18+E18</f>
        <v>243090</v>
      </c>
      <c r="D18" s="77">
        <v>206626</v>
      </c>
      <c r="E18" s="76">
        <v>36464</v>
      </c>
      <c r="F18" s="46" t="s">
        <v>53</v>
      </c>
    </row>
    <row r="19" spans="1:6" s="49" customFormat="1" ht="14" x14ac:dyDescent="0.3">
      <c r="A19" s="26"/>
      <c r="B19" s="46" t="s">
        <v>69</v>
      </c>
      <c r="C19" s="22"/>
      <c r="D19" s="77"/>
      <c r="E19" s="76"/>
      <c r="F19" s="110"/>
    </row>
    <row r="20" spans="1:6" s="48" customFormat="1" ht="15" customHeight="1" x14ac:dyDescent="0.3">
      <c r="A20" s="26" t="s">
        <v>10</v>
      </c>
      <c r="B20" s="46" t="s">
        <v>21</v>
      </c>
      <c r="C20" s="22">
        <f>D20+E20</f>
        <v>8139968</v>
      </c>
      <c r="D20" s="76">
        <f>10098597-4715715</f>
        <v>5382882</v>
      </c>
      <c r="E20" s="76">
        <f>1782105+974981</f>
        <v>2757086</v>
      </c>
      <c r="F20" s="110" t="s">
        <v>55</v>
      </c>
    </row>
    <row r="21" spans="1:6" s="49" customFormat="1" ht="14" x14ac:dyDescent="0.3">
      <c r="A21" s="26" t="s">
        <v>10</v>
      </c>
      <c r="B21" s="46" t="s">
        <v>52</v>
      </c>
      <c r="C21" s="22">
        <f>D21+E21</f>
        <v>26442940</v>
      </c>
      <c r="D21" s="76">
        <v>10995005</v>
      </c>
      <c r="E21" s="76">
        <v>15447935</v>
      </c>
      <c r="F21" s="110" t="s">
        <v>54</v>
      </c>
    </row>
    <row r="22" spans="1:6" s="49" customFormat="1" ht="14" x14ac:dyDescent="0.3">
      <c r="A22" s="26"/>
      <c r="B22" s="46" t="s">
        <v>50</v>
      </c>
      <c r="C22" s="22"/>
      <c r="D22" s="77"/>
      <c r="E22" s="76"/>
      <c r="F22" s="110"/>
    </row>
    <row r="23" spans="1:6" s="49" customFormat="1" ht="14" x14ac:dyDescent="0.3">
      <c r="A23" s="26" t="s">
        <v>10</v>
      </c>
      <c r="B23" s="46" t="s">
        <v>35</v>
      </c>
      <c r="C23" s="22">
        <f>D23+E23</f>
        <v>667630</v>
      </c>
      <c r="D23" s="76">
        <f>152718+295557</f>
        <v>448275</v>
      </c>
      <c r="E23" s="76">
        <f>514912-295557</f>
        <v>219355</v>
      </c>
      <c r="F23" s="110" t="s">
        <v>54</v>
      </c>
    </row>
    <row r="24" spans="1:6" s="49" customFormat="1" ht="14" x14ac:dyDescent="0.3">
      <c r="A24" s="26" t="s">
        <v>10</v>
      </c>
      <c r="B24" s="46" t="s">
        <v>37</v>
      </c>
      <c r="C24" s="22">
        <f>D24+E24</f>
        <v>578684</v>
      </c>
      <c r="D24" s="76">
        <f>426630+35271</f>
        <v>461901</v>
      </c>
      <c r="E24" s="76">
        <v>116783</v>
      </c>
      <c r="F24" s="110" t="s">
        <v>54</v>
      </c>
    </row>
    <row r="25" spans="1:6" s="49" customFormat="1" ht="14" x14ac:dyDescent="0.3">
      <c r="A25" s="26"/>
      <c r="B25" s="46" t="s">
        <v>38</v>
      </c>
      <c r="C25" s="22"/>
      <c r="D25" s="76"/>
      <c r="E25" s="76"/>
      <c r="F25" s="110"/>
    </row>
    <row r="26" spans="1:6" s="49" customFormat="1" ht="14" x14ac:dyDescent="0.3">
      <c r="A26" s="26" t="s">
        <v>10</v>
      </c>
      <c r="B26" s="46" t="s">
        <v>36</v>
      </c>
      <c r="C26" s="22">
        <f>D26+E26</f>
        <v>4028612.05</v>
      </c>
      <c r="D26" s="76">
        <f>2996280+428040</f>
        <v>3424320</v>
      </c>
      <c r="E26" s="76">
        <f>1032332-428039.95</f>
        <v>604292.05000000005</v>
      </c>
      <c r="F26" s="110" t="s">
        <v>54</v>
      </c>
    </row>
    <row r="27" spans="1:6" s="49" customFormat="1" ht="14" x14ac:dyDescent="0.3">
      <c r="A27" s="26" t="s">
        <v>10</v>
      </c>
      <c r="B27" s="46" t="s">
        <v>83</v>
      </c>
      <c r="C27" s="22">
        <f t="shared" ref="C27:C30" si="0">D27+E27</f>
        <v>1368418</v>
      </c>
      <c r="D27" s="76"/>
      <c r="E27" s="76">
        <v>1368418</v>
      </c>
      <c r="F27" s="110" t="s">
        <v>54</v>
      </c>
    </row>
    <row r="28" spans="1:6" s="49" customFormat="1" ht="14" x14ac:dyDescent="0.3">
      <c r="A28" s="26" t="s">
        <v>10</v>
      </c>
      <c r="B28" s="46" t="s">
        <v>84</v>
      </c>
      <c r="C28" s="22">
        <f t="shared" si="0"/>
        <v>301100</v>
      </c>
      <c r="D28" s="76"/>
      <c r="E28" s="76">
        <v>301100</v>
      </c>
      <c r="F28" s="110" t="s">
        <v>54</v>
      </c>
    </row>
    <row r="29" spans="1:6" s="49" customFormat="1" ht="14" x14ac:dyDescent="0.3">
      <c r="A29" s="26" t="s">
        <v>10</v>
      </c>
      <c r="B29" s="46" t="s">
        <v>85</v>
      </c>
      <c r="C29" s="22">
        <f t="shared" si="0"/>
        <v>1041743</v>
      </c>
      <c r="D29" s="76"/>
      <c r="E29" s="76">
        <v>1041743</v>
      </c>
      <c r="F29" s="110" t="s">
        <v>54</v>
      </c>
    </row>
    <row r="30" spans="1:6" s="49" customFormat="1" ht="14" x14ac:dyDescent="0.3">
      <c r="A30" s="26" t="s">
        <v>10</v>
      </c>
      <c r="B30" s="46" t="s">
        <v>104</v>
      </c>
      <c r="C30" s="22">
        <f t="shared" si="0"/>
        <v>351384</v>
      </c>
      <c r="D30" s="76">
        <v>298676</v>
      </c>
      <c r="E30" s="76">
        <v>52708</v>
      </c>
      <c r="F30" s="110" t="s">
        <v>54</v>
      </c>
    </row>
    <row r="31" spans="1:6" s="49" customFormat="1" ht="14" x14ac:dyDescent="0.3">
      <c r="A31" s="26" t="s">
        <v>10</v>
      </c>
      <c r="B31" s="46" t="s">
        <v>105</v>
      </c>
      <c r="C31" s="22">
        <f t="shared" ref="C31" si="1">D31+E31</f>
        <v>1202912</v>
      </c>
      <c r="D31" s="76">
        <v>996217</v>
      </c>
      <c r="E31" s="76">
        <v>206695</v>
      </c>
      <c r="F31" s="110" t="s">
        <v>54</v>
      </c>
    </row>
    <row r="32" spans="1:6" s="45" customFormat="1" ht="14.15" customHeight="1" x14ac:dyDescent="0.3">
      <c r="A32" s="26" t="s">
        <v>23</v>
      </c>
      <c r="B32" s="23" t="s">
        <v>74</v>
      </c>
      <c r="C32" s="22">
        <f>D32+E32</f>
        <v>590265</v>
      </c>
      <c r="D32" s="76"/>
      <c r="E32" s="76">
        <v>590265</v>
      </c>
      <c r="F32" s="46" t="s">
        <v>40</v>
      </c>
    </row>
    <row r="33" spans="1:6" s="45" customFormat="1" ht="14.15" customHeight="1" x14ac:dyDescent="0.3">
      <c r="A33" s="26" t="s">
        <v>23</v>
      </c>
      <c r="B33" s="23" t="s">
        <v>86</v>
      </c>
      <c r="C33" s="22">
        <f t="shared" ref="C33:C36" si="2">D33+E33</f>
        <v>38236</v>
      </c>
      <c r="D33" s="76"/>
      <c r="E33" s="76">
        <v>38236</v>
      </c>
      <c r="F33" s="46" t="s">
        <v>40</v>
      </c>
    </row>
    <row r="34" spans="1:6" s="45" customFormat="1" ht="14.15" customHeight="1" x14ac:dyDescent="0.3">
      <c r="A34" s="26" t="s">
        <v>23</v>
      </c>
      <c r="B34" s="23" t="s">
        <v>87</v>
      </c>
      <c r="C34" s="22">
        <f t="shared" si="2"/>
        <v>14520</v>
      </c>
      <c r="D34" s="76"/>
      <c r="E34" s="76">
        <v>14520</v>
      </c>
      <c r="F34" s="46" t="s">
        <v>40</v>
      </c>
    </row>
    <row r="35" spans="1:6" s="45" customFormat="1" ht="14.15" customHeight="1" x14ac:dyDescent="0.3">
      <c r="A35" s="26" t="s">
        <v>23</v>
      </c>
      <c r="B35" s="23" t="s">
        <v>88</v>
      </c>
      <c r="C35" s="22">
        <f t="shared" si="2"/>
        <v>14399</v>
      </c>
      <c r="D35" s="76"/>
      <c r="E35" s="76">
        <v>14399</v>
      </c>
      <c r="F35" s="46" t="s">
        <v>40</v>
      </c>
    </row>
    <row r="36" spans="1:6" s="45" customFormat="1" ht="14.15" customHeight="1" x14ac:dyDescent="0.3">
      <c r="A36" s="26" t="s">
        <v>23</v>
      </c>
      <c r="B36" s="23" t="s">
        <v>110</v>
      </c>
      <c r="C36" s="22">
        <f t="shared" si="2"/>
        <v>42834</v>
      </c>
      <c r="D36" s="76"/>
      <c r="E36" s="76">
        <v>42834</v>
      </c>
      <c r="F36" s="46" t="s">
        <v>40</v>
      </c>
    </row>
    <row r="37" spans="1:6" s="45" customFormat="1" ht="14.15" customHeight="1" x14ac:dyDescent="0.3">
      <c r="A37" s="26"/>
      <c r="B37" s="23" t="s">
        <v>111</v>
      </c>
      <c r="C37" s="22"/>
      <c r="D37" s="76"/>
      <c r="E37" s="76"/>
      <c r="F37" s="46"/>
    </row>
    <row r="38" spans="1:6" s="45" customFormat="1" ht="14.15" customHeight="1" x14ac:dyDescent="0.3">
      <c r="A38" s="26" t="s">
        <v>23</v>
      </c>
      <c r="B38" s="23" t="s">
        <v>106</v>
      </c>
      <c r="C38" s="27">
        <f>D38+E38</f>
        <v>1000000</v>
      </c>
      <c r="D38" s="76">
        <v>1000000</v>
      </c>
      <c r="E38" s="76"/>
      <c r="F38" s="46" t="s">
        <v>53</v>
      </c>
    </row>
    <row r="39" spans="1:6" s="45" customFormat="1" ht="14.15" customHeight="1" x14ac:dyDescent="0.3">
      <c r="A39" s="26"/>
      <c r="B39" s="23" t="s">
        <v>107</v>
      </c>
      <c r="C39" s="22"/>
      <c r="D39" s="76"/>
      <c r="E39" s="76"/>
      <c r="F39" s="46"/>
    </row>
    <row r="40" spans="1:6" s="25" customFormat="1" ht="14" x14ac:dyDescent="0.3">
      <c r="A40" s="26" t="s">
        <v>23</v>
      </c>
      <c r="B40" s="28" t="s">
        <v>28</v>
      </c>
      <c r="C40" s="27">
        <f>D40+E40</f>
        <v>437615</v>
      </c>
      <c r="D40" s="76">
        <v>297500</v>
      </c>
      <c r="E40" s="76">
        <v>140115</v>
      </c>
      <c r="F40" s="46" t="s">
        <v>11</v>
      </c>
    </row>
    <row r="41" spans="1:6" s="25" customFormat="1" ht="14" x14ac:dyDescent="0.3">
      <c r="A41" s="26"/>
      <c r="B41" s="23" t="s">
        <v>47</v>
      </c>
      <c r="C41" s="27"/>
      <c r="D41" s="77"/>
      <c r="E41" s="76"/>
      <c r="F41" s="46"/>
    </row>
    <row r="42" spans="1:6" s="25" customFormat="1" ht="14" x14ac:dyDescent="0.3">
      <c r="A42" s="26" t="s">
        <v>23</v>
      </c>
      <c r="B42" s="28" t="s">
        <v>161</v>
      </c>
      <c r="C42" s="27">
        <f>D42+E42</f>
        <v>160369</v>
      </c>
      <c r="D42" s="77">
        <v>125664</v>
      </c>
      <c r="E42" s="76">
        <v>34705</v>
      </c>
      <c r="F42" s="46" t="s">
        <v>40</v>
      </c>
    </row>
    <row r="43" spans="1:6" s="25" customFormat="1" ht="14" x14ac:dyDescent="0.3">
      <c r="A43" s="26"/>
      <c r="B43" s="28" t="s">
        <v>162</v>
      </c>
      <c r="C43" s="27"/>
      <c r="D43" s="77"/>
      <c r="E43" s="76"/>
      <c r="F43" s="46"/>
    </row>
    <row r="44" spans="1:6" s="25" customFormat="1" ht="14" x14ac:dyDescent="0.3">
      <c r="A44" s="26" t="s">
        <v>23</v>
      </c>
      <c r="B44" s="111" t="s">
        <v>118</v>
      </c>
      <c r="C44" s="27">
        <f>D44+E44</f>
        <v>114587</v>
      </c>
      <c r="D44" s="77"/>
      <c r="E44" s="76">
        <v>114587</v>
      </c>
      <c r="F44" s="46" t="s">
        <v>53</v>
      </c>
    </row>
    <row r="45" spans="1:6" s="25" customFormat="1" ht="14" x14ac:dyDescent="0.3">
      <c r="A45" s="66" t="s">
        <v>23</v>
      </c>
      <c r="B45" s="23" t="s">
        <v>39</v>
      </c>
      <c r="C45" s="27">
        <f>D45+E45</f>
        <v>1086287</v>
      </c>
      <c r="D45" s="77"/>
      <c r="E45" s="76">
        <f>3293273-43156-93487-1850000-220343</f>
        <v>1086287</v>
      </c>
      <c r="F45" s="30"/>
    </row>
    <row r="46" spans="1:6" s="25" customFormat="1" ht="14" x14ac:dyDescent="0.3">
      <c r="A46" s="26"/>
      <c r="B46" s="23" t="s">
        <v>51</v>
      </c>
      <c r="C46" s="27"/>
      <c r="D46" s="77"/>
      <c r="E46" s="76"/>
      <c r="F46" s="46"/>
    </row>
    <row r="47" spans="1:6" s="25" customFormat="1" ht="14" x14ac:dyDescent="0.3">
      <c r="A47" s="66" t="s">
        <v>23</v>
      </c>
      <c r="B47" s="23" t="s">
        <v>164</v>
      </c>
      <c r="C47" s="27">
        <v>59290</v>
      </c>
      <c r="D47" s="77"/>
      <c r="E47" s="76">
        <v>59290</v>
      </c>
      <c r="F47" s="46" t="s">
        <v>40</v>
      </c>
    </row>
    <row r="48" spans="1:6" s="25" customFormat="1" ht="14" x14ac:dyDescent="0.3">
      <c r="A48" s="66"/>
      <c r="B48" s="23" t="s">
        <v>165</v>
      </c>
      <c r="C48" s="27"/>
      <c r="D48" s="77"/>
      <c r="E48" s="76"/>
      <c r="F48" s="46"/>
    </row>
    <row r="49" spans="1:6" s="49" customFormat="1" ht="14" x14ac:dyDescent="0.3">
      <c r="A49" s="26" t="s">
        <v>24</v>
      </c>
      <c r="B49" s="28" t="s">
        <v>31</v>
      </c>
      <c r="C49" s="27">
        <f>D49+E49</f>
        <v>50541</v>
      </c>
      <c r="D49" s="77"/>
      <c r="E49" s="76">
        <v>50541</v>
      </c>
      <c r="F49" s="46" t="s">
        <v>11</v>
      </c>
    </row>
    <row r="50" spans="1:6" s="49" customFormat="1" ht="14" x14ac:dyDescent="0.3">
      <c r="A50" s="26"/>
      <c r="B50" s="23" t="s">
        <v>29</v>
      </c>
      <c r="C50" s="27"/>
      <c r="D50" s="77"/>
      <c r="E50" s="76"/>
      <c r="F50" s="112"/>
    </row>
    <row r="51" spans="1:6" s="49" customFormat="1" ht="14" x14ac:dyDescent="0.3">
      <c r="A51" s="26" t="s">
        <v>24</v>
      </c>
      <c r="B51" s="23" t="s">
        <v>71</v>
      </c>
      <c r="C51" s="27">
        <f>D51+E51</f>
        <v>50734</v>
      </c>
      <c r="D51" s="77"/>
      <c r="E51" s="76">
        <v>50734</v>
      </c>
      <c r="F51" s="46" t="s">
        <v>11</v>
      </c>
    </row>
    <row r="52" spans="1:6" s="49" customFormat="1" ht="14" x14ac:dyDescent="0.3">
      <c r="A52" s="26"/>
      <c r="B52" s="46" t="s">
        <v>72</v>
      </c>
      <c r="C52" s="27"/>
      <c r="D52" s="77"/>
      <c r="E52" s="76"/>
      <c r="F52" s="112"/>
    </row>
    <row r="53" spans="1:6" s="37" customFormat="1" ht="14" x14ac:dyDescent="0.3">
      <c r="A53" s="26" t="s">
        <v>27</v>
      </c>
      <c r="B53" s="28" t="s">
        <v>81</v>
      </c>
      <c r="C53" s="22">
        <f>D53+E53</f>
        <v>280625</v>
      </c>
      <c r="D53" s="77"/>
      <c r="E53" s="76">
        <v>280625</v>
      </c>
      <c r="F53" s="46" t="s">
        <v>11</v>
      </c>
    </row>
    <row r="54" spans="1:6" s="37" customFormat="1" ht="14" x14ac:dyDescent="0.3">
      <c r="A54" s="26" t="s">
        <v>12</v>
      </c>
      <c r="B54" s="28" t="s">
        <v>115</v>
      </c>
      <c r="C54" s="22">
        <f>D54+E54</f>
        <v>478522</v>
      </c>
      <c r="D54" s="77">
        <v>478522</v>
      </c>
      <c r="E54" s="76"/>
      <c r="F54" s="46" t="s">
        <v>11</v>
      </c>
    </row>
    <row r="55" spans="1:6" s="37" customFormat="1" ht="14" x14ac:dyDescent="0.3">
      <c r="A55" s="26" t="s">
        <v>12</v>
      </c>
      <c r="B55" s="23" t="s">
        <v>32</v>
      </c>
      <c r="C55" s="22">
        <f>D55+E55</f>
        <v>2212761</v>
      </c>
      <c r="D55" s="76">
        <v>1017603</v>
      </c>
      <c r="E55" s="76">
        <v>1195158</v>
      </c>
      <c r="F55" s="46" t="s">
        <v>11</v>
      </c>
    </row>
    <row r="56" spans="1:6" s="37" customFormat="1" ht="14" x14ac:dyDescent="0.3">
      <c r="A56" s="26"/>
      <c r="B56" s="23" t="s">
        <v>13</v>
      </c>
      <c r="C56" s="22"/>
      <c r="D56" s="77"/>
      <c r="E56" s="76"/>
      <c r="F56" s="46"/>
    </row>
    <row r="57" spans="1:6" s="37" customFormat="1" ht="14" x14ac:dyDescent="0.3">
      <c r="A57" s="26" t="s">
        <v>20</v>
      </c>
      <c r="B57" s="52" t="s">
        <v>56</v>
      </c>
      <c r="C57" s="22">
        <f>D57+E57</f>
        <v>166186</v>
      </c>
      <c r="D57" s="77">
        <v>141257</v>
      </c>
      <c r="E57" s="76">
        <v>24929</v>
      </c>
      <c r="F57" s="46" t="s">
        <v>11</v>
      </c>
    </row>
    <row r="58" spans="1:6" s="34" customFormat="1" ht="14" x14ac:dyDescent="0.3">
      <c r="A58" s="93"/>
      <c r="B58" s="31" t="s">
        <v>79</v>
      </c>
      <c r="C58" s="22"/>
      <c r="D58" s="77"/>
      <c r="E58" s="76"/>
      <c r="F58" s="86"/>
    </row>
    <row r="59" spans="1:6" s="34" customFormat="1" ht="14" x14ac:dyDescent="0.3">
      <c r="A59" s="93"/>
      <c r="B59" s="31" t="s">
        <v>80</v>
      </c>
      <c r="C59" s="22"/>
      <c r="D59" s="77"/>
      <c r="E59" s="76"/>
      <c r="F59" s="86"/>
    </row>
    <row r="60" spans="1:6" s="34" customFormat="1" ht="14" x14ac:dyDescent="0.3">
      <c r="A60" s="93"/>
      <c r="B60" s="31" t="s">
        <v>57</v>
      </c>
      <c r="C60" s="22"/>
      <c r="D60" s="77"/>
      <c r="E60" s="76"/>
      <c r="F60" s="86"/>
    </row>
    <row r="61" spans="1:6" s="34" customFormat="1" ht="14" x14ac:dyDescent="0.3">
      <c r="A61" s="93"/>
      <c r="B61" s="31" t="s">
        <v>58</v>
      </c>
      <c r="C61" s="22"/>
      <c r="D61" s="77"/>
      <c r="E61" s="76"/>
      <c r="F61" s="86"/>
    </row>
    <row r="62" spans="1:6" s="34" customFormat="1" ht="14" x14ac:dyDescent="0.3">
      <c r="A62" s="26" t="s">
        <v>20</v>
      </c>
      <c r="B62" s="113" t="s">
        <v>112</v>
      </c>
      <c r="C62" s="22">
        <f>D62+E62</f>
        <v>145468</v>
      </c>
      <c r="D62" s="77"/>
      <c r="E62" s="76">
        <v>145468</v>
      </c>
      <c r="F62" s="46" t="s">
        <v>11</v>
      </c>
    </row>
    <row r="63" spans="1:6" s="34" customFormat="1" ht="14" x14ac:dyDescent="0.3">
      <c r="A63" s="26"/>
      <c r="B63" s="113" t="s">
        <v>113</v>
      </c>
      <c r="C63" s="22"/>
      <c r="D63" s="77"/>
      <c r="E63" s="76"/>
      <c r="F63" s="86"/>
    </row>
    <row r="64" spans="1:6" s="34" customFormat="1" ht="14" x14ac:dyDescent="0.3">
      <c r="A64" s="26" t="s">
        <v>20</v>
      </c>
      <c r="B64" s="113" t="s">
        <v>89</v>
      </c>
      <c r="C64" s="22">
        <f>D64+E64</f>
        <v>2169432</v>
      </c>
      <c r="D64" s="77">
        <f>1905141-61124</f>
        <v>1844017</v>
      </c>
      <c r="E64" s="76">
        <f>336201-10786</f>
        <v>325415</v>
      </c>
      <c r="F64" s="46" t="s">
        <v>11</v>
      </c>
    </row>
    <row r="65" spans="1:6" s="34" customFormat="1" ht="14" x14ac:dyDescent="0.3">
      <c r="A65" s="93"/>
      <c r="B65" s="106" t="s">
        <v>125</v>
      </c>
      <c r="C65" s="22"/>
      <c r="D65" s="77"/>
      <c r="E65" s="76"/>
      <c r="F65" s="86"/>
    </row>
    <row r="66" spans="1:6" s="34" customFormat="1" ht="14" x14ac:dyDescent="0.3">
      <c r="A66" s="93"/>
      <c r="B66" s="106" t="s">
        <v>126</v>
      </c>
      <c r="C66" s="22"/>
      <c r="D66" s="77"/>
      <c r="E66" s="76"/>
      <c r="F66" s="86"/>
    </row>
    <row r="67" spans="1:6" s="34" customFormat="1" ht="14" x14ac:dyDescent="0.3">
      <c r="A67" s="93"/>
      <c r="B67" s="106" t="s">
        <v>127</v>
      </c>
      <c r="C67" s="22"/>
      <c r="D67" s="77"/>
      <c r="E67" s="76"/>
      <c r="F67" s="86"/>
    </row>
    <row r="68" spans="1:6" s="34" customFormat="1" ht="14" x14ac:dyDescent="0.3">
      <c r="A68" s="93"/>
      <c r="B68" s="106" t="s">
        <v>90</v>
      </c>
      <c r="C68" s="22"/>
      <c r="D68" s="77"/>
      <c r="E68" s="76"/>
      <c r="F68" s="86"/>
    </row>
    <row r="69" spans="1:6" s="34" customFormat="1" ht="14" x14ac:dyDescent="0.3">
      <c r="A69" s="93"/>
      <c r="B69" s="106" t="s">
        <v>91</v>
      </c>
      <c r="C69" s="22"/>
      <c r="D69" s="77"/>
      <c r="E69" s="76"/>
      <c r="F69" s="86"/>
    </row>
    <row r="70" spans="1:6" s="34" customFormat="1" ht="14" x14ac:dyDescent="0.3">
      <c r="A70" s="93"/>
      <c r="B70" s="106" t="s">
        <v>128</v>
      </c>
      <c r="C70" s="22"/>
      <c r="D70" s="77"/>
      <c r="E70" s="76"/>
      <c r="F70" s="86"/>
    </row>
    <row r="71" spans="1:6" s="34" customFormat="1" ht="14" x14ac:dyDescent="0.3">
      <c r="A71" s="93"/>
      <c r="B71" s="106" t="s">
        <v>159</v>
      </c>
      <c r="C71" s="22"/>
      <c r="D71" s="77"/>
      <c r="E71" s="76"/>
      <c r="F71" s="86"/>
    </row>
    <row r="72" spans="1:6" s="34" customFormat="1" ht="14" x14ac:dyDescent="0.3">
      <c r="A72" s="93"/>
      <c r="B72" s="106" t="s">
        <v>92</v>
      </c>
      <c r="C72" s="22"/>
      <c r="D72" s="77"/>
      <c r="E72" s="76"/>
      <c r="F72" s="86"/>
    </row>
    <row r="73" spans="1:6" s="34" customFormat="1" ht="14" x14ac:dyDescent="0.3">
      <c r="A73" s="93"/>
      <c r="B73" s="106" t="s">
        <v>93</v>
      </c>
      <c r="C73" s="22"/>
      <c r="D73" s="77"/>
      <c r="E73" s="76"/>
      <c r="F73" s="86"/>
    </row>
    <row r="74" spans="1:6" s="34" customFormat="1" ht="14" x14ac:dyDescent="0.3">
      <c r="A74" s="93"/>
      <c r="B74" s="106" t="s">
        <v>129</v>
      </c>
      <c r="C74" s="22"/>
      <c r="D74" s="77"/>
      <c r="E74" s="76"/>
      <c r="F74" s="86"/>
    </row>
    <row r="75" spans="1:6" s="34" customFormat="1" ht="14" x14ac:dyDescent="0.3">
      <c r="A75" s="93"/>
      <c r="B75" s="106"/>
      <c r="C75" s="22"/>
      <c r="D75" s="77"/>
      <c r="E75" s="76"/>
      <c r="F75" s="86"/>
    </row>
    <row r="76" spans="1:6" s="34" customFormat="1" ht="14" x14ac:dyDescent="0.3">
      <c r="A76" s="93"/>
      <c r="B76" s="106" t="s">
        <v>130</v>
      </c>
      <c r="C76" s="22"/>
      <c r="D76" s="77"/>
      <c r="E76" s="76"/>
      <c r="F76" s="86"/>
    </row>
    <row r="77" spans="1:6" s="34" customFormat="1" ht="14" x14ac:dyDescent="0.3">
      <c r="A77" s="93"/>
      <c r="B77" s="106" t="s">
        <v>160</v>
      </c>
      <c r="C77" s="22"/>
      <c r="D77" s="77"/>
      <c r="E77" s="76"/>
      <c r="F77" s="86"/>
    </row>
    <row r="78" spans="1:6" s="34" customFormat="1" ht="14" x14ac:dyDescent="0.3">
      <c r="A78" s="93"/>
      <c r="B78" s="106" t="s">
        <v>131</v>
      </c>
      <c r="C78" s="22"/>
      <c r="D78" s="77"/>
      <c r="E78" s="76"/>
      <c r="F78" s="86"/>
    </row>
    <row r="79" spans="1:6" s="34" customFormat="1" ht="14" x14ac:dyDescent="0.3">
      <c r="A79" s="93"/>
      <c r="B79" s="106" t="s">
        <v>121</v>
      </c>
      <c r="C79" s="22"/>
      <c r="D79" s="77"/>
      <c r="E79" s="76"/>
      <c r="F79" s="86"/>
    </row>
    <row r="80" spans="1:6" s="34" customFormat="1" ht="14" x14ac:dyDescent="0.3">
      <c r="A80" s="93"/>
      <c r="B80" s="106" t="s">
        <v>122</v>
      </c>
      <c r="C80" s="22"/>
      <c r="D80" s="77"/>
      <c r="E80" s="76"/>
      <c r="F80" s="86"/>
    </row>
    <row r="81" spans="1:6" s="34" customFormat="1" ht="14" x14ac:dyDescent="0.3">
      <c r="A81" s="93"/>
      <c r="B81" s="106" t="s">
        <v>123</v>
      </c>
      <c r="C81" s="22"/>
      <c r="D81" s="77"/>
      <c r="E81" s="76"/>
      <c r="F81" s="86"/>
    </row>
    <row r="82" spans="1:6" s="34" customFormat="1" ht="14" x14ac:dyDescent="0.3">
      <c r="A82" s="93"/>
      <c r="B82" s="106" t="s">
        <v>132</v>
      </c>
      <c r="C82" s="22"/>
      <c r="D82" s="77"/>
      <c r="E82" s="76"/>
      <c r="F82" s="86"/>
    </row>
    <row r="83" spans="1:6" s="34" customFormat="1" ht="14" x14ac:dyDescent="0.3">
      <c r="A83" s="93"/>
      <c r="B83" s="106" t="s">
        <v>133</v>
      </c>
      <c r="C83" s="22"/>
      <c r="D83" s="77"/>
      <c r="E83" s="76"/>
      <c r="F83" s="86"/>
    </row>
    <row r="84" spans="1:6" s="34" customFormat="1" ht="14" x14ac:dyDescent="0.3">
      <c r="A84" s="93"/>
      <c r="B84" s="106" t="s">
        <v>134</v>
      </c>
      <c r="C84" s="22"/>
      <c r="D84" s="77"/>
      <c r="E84" s="76"/>
      <c r="F84" s="86"/>
    </row>
    <row r="85" spans="1:6" s="34" customFormat="1" ht="14" x14ac:dyDescent="0.3">
      <c r="A85" s="93"/>
      <c r="B85" s="106" t="s">
        <v>135</v>
      </c>
      <c r="C85" s="22"/>
      <c r="D85" s="77"/>
      <c r="E85" s="76"/>
      <c r="F85" s="86"/>
    </row>
    <row r="86" spans="1:6" s="34" customFormat="1" ht="14" x14ac:dyDescent="0.3">
      <c r="A86" s="93"/>
      <c r="B86" s="106" t="s">
        <v>136</v>
      </c>
      <c r="C86" s="22"/>
      <c r="D86" s="77"/>
      <c r="E86" s="76"/>
      <c r="F86" s="86"/>
    </row>
    <row r="87" spans="1:6" s="34" customFormat="1" ht="14" x14ac:dyDescent="0.3">
      <c r="A87" s="93"/>
      <c r="B87" s="106" t="s">
        <v>137</v>
      </c>
      <c r="C87" s="22"/>
      <c r="D87" s="77"/>
      <c r="E87" s="76"/>
      <c r="F87" s="86"/>
    </row>
    <row r="88" spans="1:6" s="34" customFormat="1" ht="14" x14ac:dyDescent="0.3">
      <c r="A88" s="26" t="s">
        <v>20</v>
      </c>
      <c r="B88" s="113" t="s">
        <v>94</v>
      </c>
      <c r="C88" s="22">
        <f>D88+E88</f>
        <v>3037014</v>
      </c>
      <c r="D88" s="77">
        <f>2514032+67430</f>
        <v>2581462</v>
      </c>
      <c r="E88" s="76">
        <f>443653+11899</f>
        <v>455552</v>
      </c>
      <c r="F88" s="46" t="s">
        <v>11</v>
      </c>
    </row>
    <row r="89" spans="1:6" s="34" customFormat="1" ht="14" x14ac:dyDescent="0.3">
      <c r="A89" s="93"/>
      <c r="B89" s="113" t="s">
        <v>95</v>
      </c>
      <c r="C89" s="22"/>
      <c r="D89" s="77"/>
      <c r="E89" s="76"/>
      <c r="F89" s="86"/>
    </row>
    <row r="90" spans="1:6" s="34" customFormat="1" ht="14" x14ac:dyDescent="0.3">
      <c r="A90" s="93"/>
      <c r="B90" s="106" t="s">
        <v>96</v>
      </c>
      <c r="C90" s="22"/>
      <c r="D90" s="77"/>
      <c r="E90" s="76"/>
      <c r="F90" s="86"/>
    </row>
    <row r="91" spans="1:6" s="34" customFormat="1" ht="14" x14ac:dyDescent="0.3">
      <c r="A91" s="93"/>
      <c r="B91" s="106" t="s">
        <v>158</v>
      </c>
      <c r="C91" s="22"/>
      <c r="D91" s="77"/>
      <c r="E91" s="76"/>
      <c r="F91" s="86"/>
    </row>
    <row r="92" spans="1:6" s="34" customFormat="1" ht="14" x14ac:dyDescent="0.3">
      <c r="A92" s="93"/>
      <c r="B92" s="106" t="s">
        <v>150</v>
      </c>
      <c r="C92" s="22"/>
      <c r="D92" s="77"/>
      <c r="E92" s="76"/>
      <c r="F92" s="86"/>
    </row>
    <row r="93" spans="1:6" s="34" customFormat="1" ht="14" x14ac:dyDescent="0.3">
      <c r="A93" s="93"/>
      <c r="B93" s="106" t="s">
        <v>151</v>
      </c>
      <c r="C93" s="22"/>
      <c r="D93" s="77"/>
      <c r="E93" s="76"/>
      <c r="F93" s="86"/>
    </row>
    <row r="94" spans="1:6" s="34" customFormat="1" ht="14" x14ac:dyDescent="0.3">
      <c r="A94" s="93"/>
      <c r="B94" s="106" t="s">
        <v>97</v>
      </c>
      <c r="C94" s="22"/>
      <c r="D94" s="77"/>
      <c r="E94" s="76"/>
      <c r="F94" s="86"/>
    </row>
    <row r="95" spans="1:6" s="34" customFormat="1" ht="14" x14ac:dyDescent="0.3">
      <c r="A95" s="93"/>
      <c r="B95" s="106" t="s">
        <v>139</v>
      </c>
      <c r="C95" s="22"/>
      <c r="D95" s="77"/>
      <c r="E95" s="76"/>
      <c r="F95" s="86"/>
    </row>
    <row r="96" spans="1:6" s="34" customFormat="1" ht="14" x14ac:dyDescent="0.3">
      <c r="A96" s="93"/>
      <c r="B96" s="106" t="s">
        <v>135</v>
      </c>
      <c r="C96" s="22"/>
      <c r="D96" s="77"/>
      <c r="E96" s="76"/>
      <c r="F96" s="86"/>
    </row>
    <row r="97" spans="1:6" s="34" customFormat="1" ht="14" x14ac:dyDescent="0.3">
      <c r="A97" s="93"/>
      <c r="B97" s="106" t="s">
        <v>136</v>
      </c>
      <c r="C97" s="22"/>
      <c r="D97" s="77"/>
      <c r="E97" s="76"/>
      <c r="F97" s="86"/>
    </row>
    <row r="98" spans="1:6" s="34" customFormat="1" ht="14" x14ac:dyDescent="0.3">
      <c r="A98" s="93"/>
      <c r="B98" s="106" t="s">
        <v>147</v>
      </c>
      <c r="C98" s="22"/>
      <c r="D98" s="77"/>
      <c r="E98" s="76"/>
      <c r="F98" s="86"/>
    </row>
    <row r="99" spans="1:6" s="34" customFormat="1" ht="14" x14ac:dyDescent="0.3">
      <c r="A99" s="93"/>
      <c r="B99" s="106" t="s">
        <v>93</v>
      </c>
      <c r="C99" s="22"/>
      <c r="D99" s="77"/>
      <c r="E99" s="76"/>
      <c r="F99" s="86"/>
    </row>
    <row r="100" spans="1:6" s="34" customFormat="1" ht="14" x14ac:dyDescent="0.3">
      <c r="A100" s="93"/>
      <c r="B100" s="106" t="s">
        <v>125</v>
      </c>
      <c r="C100" s="22"/>
      <c r="D100" s="77"/>
      <c r="E100" s="76"/>
      <c r="F100" s="86"/>
    </row>
    <row r="101" spans="1:6" s="34" customFormat="1" ht="14" x14ac:dyDescent="0.3">
      <c r="A101" s="93"/>
      <c r="B101" s="106" t="s">
        <v>92</v>
      </c>
      <c r="C101" s="22"/>
      <c r="D101" s="77"/>
      <c r="E101" s="76"/>
      <c r="F101" s="86"/>
    </row>
    <row r="102" spans="1:6" s="34" customFormat="1" ht="14" x14ac:dyDescent="0.3">
      <c r="A102" s="93"/>
      <c r="B102" s="106" t="s">
        <v>91</v>
      </c>
      <c r="C102" s="22"/>
      <c r="D102" s="77"/>
      <c r="E102" s="76"/>
      <c r="F102" s="86"/>
    </row>
    <row r="103" spans="1:6" s="34" customFormat="1" ht="14" x14ac:dyDescent="0.3">
      <c r="A103" s="93"/>
      <c r="B103" s="106" t="s">
        <v>140</v>
      </c>
      <c r="C103" s="22"/>
      <c r="D103" s="77"/>
      <c r="E103" s="76"/>
      <c r="F103" s="86"/>
    </row>
    <row r="104" spans="1:6" s="34" customFormat="1" ht="14" x14ac:dyDescent="0.3">
      <c r="A104" s="93"/>
      <c r="B104" s="106" t="s">
        <v>141</v>
      </c>
      <c r="C104" s="22"/>
      <c r="D104" s="77"/>
      <c r="E104" s="76"/>
      <c r="F104" s="86"/>
    </row>
    <row r="105" spans="1:6" s="34" customFormat="1" ht="14" x14ac:dyDescent="0.3">
      <c r="A105" s="93"/>
      <c r="B105" s="106" t="s">
        <v>142</v>
      </c>
      <c r="C105" s="22"/>
      <c r="D105" s="77"/>
      <c r="E105" s="76"/>
      <c r="F105" s="86"/>
    </row>
    <row r="106" spans="1:6" s="132" customFormat="1" ht="14" x14ac:dyDescent="0.3">
      <c r="A106" s="130"/>
      <c r="B106" s="131" t="s">
        <v>145</v>
      </c>
      <c r="C106" s="133"/>
      <c r="D106" s="76"/>
      <c r="E106" s="76"/>
      <c r="F106" s="114"/>
    </row>
    <row r="107" spans="1:6" s="132" customFormat="1" ht="14" x14ac:dyDescent="0.3">
      <c r="A107" s="130"/>
      <c r="B107" s="131" t="s">
        <v>58</v>
      </c>
      <c r="C107" s="133"/>
      <c r="D107" s="76"/>
      <c r="E107" s="76"/>
      <c r="F107" s="114"/>
    </row>
    <row r="108" spans="1:6" s="34" customFormat="1" ht="14" x14ac:dyDescent="0.3">
      <c r="A108" s="93"/>
      <c r="B108" s="106" t="s">
        <v>143</v>
      </c>
      <c r="C108" s="22"/>
      <c r="D108" s="77"/>
      <c r="E108" s="76"/>
      <c r="F108" s="86"/>
    </row>
    <row r="109" spans="1:6" s="34" customFormat="1" ht="14" x14ac:dyDescent="0.3">
      <c r="A109" s="93"/>
      <c r="B109" s="106" t="s">
        <v>152</v>
      </c>
      <c r="C109" s="22"/>
      <c r="D109" s="77"/>
      <c r="E109" s="76"/>
      <c r="F109" s="86"/>
    </row>
    <row r="110" spans="1:6" s="34" customFormat="1" ht="14" x14ac:dyDescent="0.3">
      <c r="A110" s="93"/>
      <c r="B110" s="106" t="s">
        <v>57</v>
      </c>
      <c r="C110" s="22"/>
      <c r="D110" s="77"/>
      <c r="E110" s="76"/>
      <c r="F110" s="86"/>
    </row>
    <row r="111" spans="1:6" s="34" customFormat="1" ht="14" x14ac:dyDescent="0.3">
      <c r="A111" s="93"/>
      <c r="B111" s="106" t="s">
        <v>144</v>
      </c>
      <c r="C111" s="22"/>
      <c r="D111" s="77"/>
      <c r="E111" s="76"/>
      <c r="F111" s="86"/>
    </row>
    <row r="112" spans="1:6" s="34" customFormat="1" ht="14" x14ac:dyDescent="0.3">
      <c r="A112" s="93"/>
      <c r="B112" s="106" t="s">
        <v>146</v>
      </c>
      <c r="C112" s="22"/>
      <c r="D112" s="77"/>
      <c r="E112" s="76"/>
      <c r="F112" s="86"/>
    </row>
    <row r="113" spans="1:6" s="37" customFormat="1" ht="14" x14ac:dyDescent="0.3">
      <c r="A113" s="67">
        <v>9.2110000000000003</v>
      </c>
      <c r="B113" s="28" t="s">
        <v>64</v>
      </c>
      <c r="C113" s="29">
        <f>D113+E113</f>
        <v>98285</v>
      </c>
      <c r="D113" s="76"/>
      <c r="E113" s="76">
        <v>98285</v>
      </c>
      <c r="F113" s="46" t="s">
        <v>11</v>
      </c>
    </row>
    <row r="114" spans="1:6" s="37" customFormat="1" ht="14.5" x14ac:dyDescent="0.35">
      <c r="A114" s="114"/>
      <c r="B114" s="28" t="s">
        <v>65</v>
      </c>
      <c r="C114" s="134"/>
      <c r="D114" s="78"/>
      <c r="E114" s="78"/>
      <c r="F114" s="46"/>
    </row>
    <row r="115" spans="1:6" s="44" customFormat="1" ht="15" customHeight="1" x14ac:dyDescent="0.3">
      <c r="A115" s="26" t="s">
        <v>22</v>
      </c>
      <c r="B115" s="23" t="s">
        <v>33</v>
      </c>
      <c r="C115" s="22">
        <f>D115+E115</f>
        <v>1460023</v>
      </c>
      <c r="D115" s="76">
        <v>1264730</v>
      </c>
      <c r="E115" s="76">
        <v>195293</v>
      </c>
      <c r="F115" s="46" t="s">
        <v>11</v>
      </c>
    </row>
    <row r="116" spans="1:6" s="44" customFormat="1" ht="15" customHeight="1" x14ac:dyDescent="0.35">
      <c r="A116" s="50"/>
      <c r="B116" s="28" t="s">
        <v>41</v>
      </c>
      <c r="C116" s="105"/>
      <c r="D116" s="78"/>
      <c r="E116" s="78"/>
      <c r="F116" s="43"/>
    </row>
    <row r="117" spans="1:6" s="37" customFormat="1" ht="14" x14ac:dyDescent="0.3">
      <c r="A117" s="26" t="s">
        <v>22</v>
      </c>
      <c r="B117" s="52" t="s">
        <v>45</v>
      </c>
      <c r="C117" s="22">
        <f>D117+E117</f>
        <v>1300343</v>
      </c>
      <c r="D117" s="76">
        <f>720000-1326</f>
        <v>718674</v>
      </c>
      <c r="E117" s="76">
        <f>360000+1326+220343</f>
        <v>581669</v>
      </c>
      <c r="F117" s="46" t="s">
        <v>11</v>
      </c>
    </row>
    <row r="118" spans="1:6" s="34" customFormat="1" ht="14" x14ac:dyDescent="0.3">
      <c r="A118" s="94"/>
      <c r="B118" s="63" t="s">
        <v>48</v>
      </c>
      <c r="C118" s="22"/>
      <c r="D118" s="77"/>
      <c r="E118" s="76"/>
      <c r="F118" s="86"/>
    </row>
    <row r="119" spans="1:6" s="34" customFormat="1" ht="14" x14ac:dyDescent="0.3">
      <c r="A119" s="94"/>
      <c r="B119" s="63" t="s">
        <v>49</v>
      </c>
      <c r="C119" s="22"/>
      <c r="D119" s="77"/>
      <c r="E119" s="76"/>
      <c r="F119" s="86"/>
    </row>
    <row r="120" spans="1:6" s="34" customFormat="1" ht="14" x14ac:dyDescent="0.3">
      <c r="A120" s="94"/>
      <c r="B120" s="63" t="s">
        <v>46</v>
      </c>
      <c r="C120" s="22"/>
      <c r="D120" s="77"/>
      <c r="E120" s="76"/>
      <c r="F120" s="86"/>
    </row>
    <row r="121" spans="1:6" s="34" customFormat="1" ht="14" x14ac:dyDescent="0.3">
      <c r="A121" s="26" t="s">
        <v>22</v>
      </c>
      <c r="B121" s="28" t="s">
        <v>99</v>
      </c>
      <c r="C121" s="22">
        <f>D121+E121</f>
        <v>3845750</v>
      </c>
      <c r="D121" s="77">
        <f>3698092-613366</f>
        <v>3084726</v>
      </c>
      <c r="E121" s="76">
        <f>761024</f>
        <v>761024</v>
      </c>
      <c r="F121" s="46" t="s">
        <v>11</v>
      </c>
    </row>
    <row r="122" spans="1:6" s="34" customFormat="1" ht="14" x14ac:dyDescent="0.3">
      <c r="A122" s="94"/>
      <c r="B122" s="52" t="s">
        <v>100</v>
      </c>
      <c r="C122" s="22"/>
      <c r="D122" s="77"/>
      <c r="E122" s="76"/>
      <c r="F122" s="86"/>
    </row>
    <row r="123" spans="1:6" s="34" customFormat="1" ht="14" x14ac:dyDescent="0.3">
      <c r="A123" s="94"/>
      <c r="B123" s="106" t="s">
        <v>157</v>
      </c>
      <c r="C123" s="22"/>
      <c r="D123" s="77"/>
      <c r="E123" s="76"/>
      <c r="F123" s="86"/>
    </row>
    <row r="124" spans="1:6" s="34" customFormat="1" ht="14" x14ac:dyDescent="0.3">
      <c r="A124" s="94"/>
      <c r="B124" s="106" t="s">
        <v>101</v>
      </c>
      <c r="C124" s="22"/>
      <c r="D124" s="77"/>
      <c r="E124" s="76"/>
      <c r="F124" s="86"/>
    </row>
    <row r="125" spans="1:6" s="34" customFormat="1" ht="14" x14ac:dyDescent="0.3">
      <c r="A125" s="94"/>
      <c r="B125" s="106" t="s">
        <v>149</v>
      </c>
      <c r="C125" s="22"/>
      <c r="D125" s="77"/>
      <c r="E125" s="76"/>
      <c r="F125" s="86"/>
    </row>
    <row r="126" spans="1:6" s="34" customFormat="1" ht="14" x14ac:dyDescent="0.3">
      <c r="A126" s="94"/>
      <c r="B126" s="106" t="s">
        <v>153</v>
      </c>
      <c r="C126" s="22"/>
      <c r="D126" s="77"/>
      <c r="E126" s="76"/>
      <c r="F126" s="86"/>
    </row>
    <row r="127" spans="1:6" s="34" customFormat="1" ht="14" x14ac:dyDescent="0.3">
      <c r="A127" s="94"/>
      <c r="B127" s="106" t="s">
        <v>148</v>
      </c>
      <c r="C127" s="22"/>
      <c r="D127" s="77"/>
      <c r="E127" s="76"/>
      <c r="F127" s="86"/>
    </row>
    <row r="128" spans="1:6" s="34" customFormat="1" ht="14" x14ac:dyDescent="0.3">
      <c r="A128" s="26" t="s">
        <v>22</v>
      </c>
      <c r="B128" s="28" t="s">
        <v>155</v>
      </c>
      <c r="C128" s="22">
        <f>D128+E128</f>
        <v>321098</v>
      </c>
      <c r="D128" s="77">
        <v>272933</v>
      </c>
      <c r="E128" s="76">
        <v>48165</v>
      </c>
      <c r="F128" s="46" t="s">
        <v>11</v>
      </c>
    </row>
    <row r="129" spans="1:6" s="34" customFormat="1" ht="14" x14ac:dyDescent="0.3">
      <c r="A129" s="94"/>
      <c r="B129" s="108" t="s">
        <v>154</v>
      </c>
      <c r="C129" s="22"/>
      <c r="D129" s="77"/>
      <c r="E129" s="76"/>
      <c r="F129" s="86"/>
    </row>
    <row r="130" spans="1:6" s="34" customFormat="1" ht="14" x14ac:dyDescent="0.3">
      <c r="A130" s="26" t="s">
        <v>22</v>
      </c>
      <c r="B130" s="28" t="s">
        <v>138</v>
      </c>
      <c r="C130" s="22">
        <f>D130+E130</f>
        <v>330342</v>
      </c>
      <c r="D130" s="77">
        <v>280791</v>
      </c>
      <c r="E130" s="76">
        <v>49551</v>
      </c>
      <c r="F130" s="46" t="s">
        <v>11</v>
      </c>
    </row>
    <row r="131" spans="1:6" s="34" customFormat="1" ht="14" x14ac:dyDescent="0.3">
      <c r="A131" s="94"/>
      <c r="B131" s="108" t="s">
        <v>156</v>
      </c>
      <c r="C131" s="22"/>
      <c r="D131" s="77"/>
      <c r="E131" s="76"/>
      <c r="F131" s="86"/>
    </row>
    <row r="132" spans="1:6" s="34" customFormat="1" ht="14" x14ac:dyDescent="0.3">
      <c r="A132" s="26" t="s">
        <v>22</v>
      </c>
      <c r="B132" s="115" t="s">
        <v>116</v>
      </c>
      <c r="C132" s="22">
        <f>D132+E132</f>
        <v>400000</v>
      </c>
      <c r="D132" s="77"/>
      <c r="E132" s="76">
        <v>400000</v>
      </c>
      <c r="F132" s="46" t="s">
        <v>11</v>
      </c>
    </row>
    <row r="133" spans="1:6" s="34" customFormat="1" ht="14" x14ac:dyDescent="0.3">
      <c r="A133" s="94"/>
      <c r="B133" s="111" t="s">
        <v>117</v>
      </c>
      <c r="C133" s="22"/>
      <c r="D133" s="77"/>
      <c r="E133" s="76"/>
      <c r="F133" s="86"/>
    </row>
    <row r="134" spans="1:6" s="34" customFormat="1" ht="14" x14ac:dyDescent="0.3">
      <c r="A134" s="26" t="s">
        <v>120</v>
      </c>
      <c r="B134" s="108" t="s">
        <v>119</v>
      </c>
      <c r="C134" s="22">
        <f>D134+E134</f>
        <v>200000</v>
      </c>
      <c r="D134" s="77"/>
      <c r="E134" s="76">
        <v>200000</v>
      </c>
      <c r="F134" s="46" t="s">
        <v>11</v>
      </c>
    </row>
    <row r="135" spans="1:6" s="34" customFormat="1" ht="14" x14ac:dyDescent="0.3">
      <c r="A135" s="94"/>
      <c r="B135" s="128" t="s">
        <v>163</v>
      </c>
      <c r="C135" s="22"/>
      <c r="D135" s="77"/>
      <c r="E135" s="76"/>
      <c r="F135" s="86"/>
    </row>
    <row r="136" spans="1:6" s="37" customFormat="1" ht="14" x14ac:dyDescent="0.3">
      <c r="A136" s="51" t="s">
        <v>14</v>
      </c>
      <c r="B136" s="52" t="s">
        <v>42</v>
      </c>
      <c r="C136" s="22">
        <f>D136+E136</f>
        <v>1689908</v>
      </c>
      <c r="D136" s="77">
        <v>1520917</v>
      </c>
      <c r="E136" s="76">
        <v>168991</v>
      </c>
      <c r="F136" s="46" t="s">
        <v>15</v>
      </c>
    </row>
    <row r="137" spans="1:6" s="37" customFormat="1" ht="14" x14ac:dyDescent="0.3">
      <c r="A137" s="64"/>
      <c r="B137" s="52" t="s">
        <v>43</v>
      </c>
      <c r="C137" s="22"/>
      <c r="D137" s="77"/>
      <c r="E137" s="76"/>
      <c r="F137" s="46" t="s">
        <v>16</v>
      </c>
    </row>
    <row r="138" spans="1:6" s="37" customFormat="1" ht="14" x14ac:dyDescent="0.3">
      <c r="A138" s="65" t="s">
        <v>14</v>
      </c>
      <c r="B138" s="52" t="s">
        <v>44</v>
      </c>
      <c r="C138" s="22">
        <f>D138+E138</f>
        <v>614729</v>
      </c>
      <c r="D138" s="77">
        <v>553256</v>
      </c>
      <c r="E138" s="76">
        <v>61473</v>
      </c>
      <c r="F138" s="46" t="s">
        <v>15</v>
      </c>
    </row>
    <row r="139" spans="1:6" s="37" customFormat="1" ht="14" x14ac:dyDescent="0.3">
      <c r="A139" s="65"/>
      <c r="B139" s="52"/>
      <c r="C139" s="22"/>
      <c r="D139" s="77"/>
      <c r="E139" s="76"/>
      <c r="F139" s="46" t="s">
        <v>16</v>
      </c>
    </row>
    <row r="140" spans="1:6" s="44" customFormat="1" ht="15" customHeight="1" x14ac:dyDescent="0.3">
      <c r="A140" s="53" t="s">
        <v>17</v>
      </c>
      <c r="B140" s="55" t="s">
        <v>66</v>
      </c>
      <c r="C140" s="27">
        <f>D140+E140</f>
        <v>219843</v>
      </c>
      <c r="D140" s="79">
        <v>150000</v>
      </c>
      <c r="E140" s="80">
        <v>69843</v>
      </c>
      <c r="F140" s="46" t="s">
        <v>11</v>
      </c>
    </row>
    <row r="141" spans="1:6" s="44" customFormat="1" ht="15" customHeight="1" x14ac:dyDescent="0.3">
      <c r="A141" s="53"/>
      <c r="B141" s="46" t="s">
        <v>67</v>
      </c>
      <c r="C141" s="107"/>
      <c r="D141" s="79"/>
      <c r="E141" s="80"/>
      <c r="F141" s="46"/>
    </row>
    <row r="142" spans="1:6" s="44" customFormat="1" ht="15" customHeight="1" x14ac:dyDescent="0.3">
      <c r="A142" s="53" t="s">
        <v>17</v>
      </c>
      <c r="B142" s="55" t="s">
        <v>98</v>
      </c>
      <c r="C142" s="27">
        <f>D142+E142</f>
        <v>442394</v>
      </c>
      <c r="D142" s="79">
        <v>376035</v>
      </c>
      <c r="E142" s="80">
        <v>66359</v>
      </c>
      <c r="F142" s="46" t="s">
        <v>11</v>
      </c>
    </row>
    <row r="143" spans="1:6" s="44" customFormat="1" ht="15" customHeight="1" x14ac:dyDescent="0.3">
      <c r="A143" s="53"/>
      <c r="B143" s="46" t="s">
        <v>124</v>
      </c>
      <c r="C143" s="107"/>
      <c r="D143" s="79"/>
      <c r="E143" s="80"/>
      <c r="F143" s="46"/>
    </row>
    <row r="144" spans="1:6" s="44" customFormat="1" ht="15" customHeight="1" x14ac:dyDescent="0.3">
      <c r="A144" s="53"/>
      <c r="B144" s="46"/>
      <c r="C144" s="107"/>
      <c r="D144" s="79"/>
      <c r="E144" s="80"/>
      <c r="F144" s="46"/>
    </row>
    <row r="145" spans="1:6" s="44" customFormat="1" ht="15" customHeight="1" x14ac:dyDescent="0.3">
      <c r="A145" s="53"/>
      <c r="B145" s="46"/>
      <c r="C145" s="107"/>
      <c r="D145" s="79"/>
      <c r="E145" s="80"/>
      <c r="F145" s="46"/>
    </row>
    <row r="146" spans="1:6" s="44" customFormat="1" ht="15" customHeight="1" x14ac:dyDescent="0.3">
      <c r="A146" s="53" t="s">
        <v>17</v>
      </c>
      <c r="B146" s="55" t="s">
        <v>114</v>
      </c>
      <c r="C146" s="27">
        <f>D146+E146</f>
        <v>153000</v>
      </c>
      <c r="D146" s="79"/>
      <c r="E146" s="80">
        <v>153000</v>
      </c>
      <c r="F146" s="46" t="s">
        <v>11</v>
      </c>
    </row>
    <row r="147" spans="1:6" s="44" customFormat="1" ht="15" customHeight="1" x14ac:dyDescent="0.3">
      <c r="A147" s="53"/>
      <c r="B147" s="46" t="s">
        <v>67</v>
      </c>
      <c r="C147" s="107"/>
      <c r="D147" s="79"/>
      <c r="E147" s="80"/>
      <c r="F147" s="46"/>
    </row>
    <row r="148" spans="1:6" s="44" customFormat="1" ht="15" customHeight="1" x14ac:dyDescent="0.3">
      <c r="A148" s="53" t="s">
        <v>25</v>
      </c>
      <c r="B148" s="54" t="s">
        <v>30</v>
      </c>
      <c r="C148" s="27">
        <f>D148+E148</f>
        <v>51546</v>
      </c>
      <c r="D148" s="79"/>
      <c r="E148" s="80">
        <v>51546</v>
      </c>
      <c r="F148" s="46" t="s">
        <v>11</v>
      </c>
    </row>
    <row r="149" spans="1:6" s="44" customFormat="1" ht="15" customHeight="1" x14ac:dyDescent="0.25">
      <c r="A149" s="90"/>
      <c r="B149" s="91"/>
      <c r="C149" s="116"/>
      <c r="D149" s="117"/>
      <c r="E149" s="117"/>
      <c r="F149" s="43"/>
    </row>
    <row r="150" spans="1:6" ht="15" customHeight="1" x14ac:dyDescent="0.35">
      <c r="A150" s="12" t="s">
        <v>61</v>
      </c>
      <c r="B150" s="12"/>
      <c r="C150" s="118">
        <f>D150+E150</f>
        <v>561887</v>
      </c>
      <c r="D150" s="119"/>
      <c r="E150" s="119">
        <f>1960000-843366-240000-38236-14399-14520-42834-145468-59290</f>
        <v>561887</v>
      </c>
      <c r="F150" s="14"/>
    </row>
    <row r="151" spans="1:6" s="44" customFormat="1" ht="15" customHeight="1" x14ac:dyDescent="0.25">
      <c r="A151" s="90"/>
      <c r="B151" s="92"/>
      <c r="C151" s="120"/>
      <c r="D151" s="121"/>
      <c r="E151" s="121"/>
      <c r="F151" s="43"/>
    </row>
    <row r="152" spans="1:6" ht="15" customHeight="1" x14ac:dyDescent="0.35">
      <c r="A152" s="11" t="s">
        <v>62</v>
      </c>
      <c r="B152" s="11"/>
      <c r="C152" s="118">
        <f>D152+E152</f>
        <v>1462863</v>
      </c>
      <c r="D152" s="119">
        <f>1371774-67430-613366+61124+9430+613366</f>
        <v>1374898</v>
      </c>
      <c r="E152" s="119">
        <f>242078-11899-108241+10786-44759</f>
        <v>87965</v>
      </c>
      <c r="F152" s="14"/>
    </row>
    <row r="153" spans="1:6" s="44" customFormat="1" ht="15" customHeight="1" x14ac:dyDescent="0.25">
      <c r="A153" s="90"/>
      <c r="B153" s="91"/>
      <c r="C153" s="116"/>
      <c r="D153" s="117"/>
      <c r="E153" s="117"/>
      <c r="F153" s="43"/>
    </row>
    <row r="154" spans="1:6" x14ac:dyDescent="0.35">
      <c r="A154" s="122"/>
      <c r="B154" s="123" t="s">
        <v>18</v>
      </c>
      <c r="C154" s="105">
        <f>SUM(C15:C152)</f>
        <v>70210995.049999997</v>
      </c>
      <c r="D154" s="81">
        <f>SUM(D15:D152)</f>
        <v>39545718</v>
      </c>
      <c r="E154" s="81">
        <f>SUM(E15:E152)</f>
        <v>30665277.050000001</v>
      </c>
      <c r="F154" s="14"/>
    </row>
    <row r="155" spans="1:6" x14ac:dyDescent="0.35">
      <c r="A155" s="122"/>
      <c r="B155" s="123"/>
      <c r="C155" s="105"/>
      <c r="D155" s="81"/>
      <c r="E155" s="81"/>
      <c r="F155" s="14"/>
    </row>
    <row r="156" spans="1:6" x14ac:dyDescent="0.35">
      <c r="A156" s="56"/>
      <c r="B156" s="47"/>
      <c r="C156" s="105"/>
      <c r="D156" s="81"/>
      <c r="E156" s="81"/>
    </row>
    <row r="157" spans="1:6" s="34" customFormat="1" ht="13.5" x14ac:dyDescent="0.3">
      <c r="A157" s="82" t="s">
        <v>26</v>
      </c>
      <c r="B157" s="83" t="s">
        <v>108</v>
      </c>
      <c r="C157" s="84"/>
      <c r="D157" s="84"/>
      <c r="E157" s="85"/>
      <c r="F157" s="86"/>
    </row>
    <row r="158" spans="1:6" s="88" customFormat="1" ht="13.5" x14ac:dyDescent="0.3">
      <c r="A158" s="87"/>
      <c r="B158" s="83" t="s">
        <v>76</v>
      </c>
      <c r="C158" s="84"/>
      <c r="D158" s="103"/>
      <c r="E158" s="103"/>
      <c r="F158" s="104"/>
    </row>
    <row r="159" spans="1:6" s="18" customFormat="1" x14ac:dyDescent="0.35">
      <c r="A159" s="15"/>
      <c r="B159" s="15"/>
      <c r="C159" s="16"/>
      <c r="D159" s="16"/>
      <c r="E159" s="17"/>
      <c r="F159" s="14"/>
    </row>
    <row r="160" spans="1:6" s="18" customFormat="1" x14ac:dyDescent="0.35">
      <c r="A160" s="15"/>
      <c r="B160" s="15"/>
      <c r="C160" s="16"/>
      <c r="D160" s="16"/>
      <c r="E160" s="17"/>
      <c r="F160" s="14"/>
    </row>
    <row r="161" spans="1:6" s="18" customFormat="1" ht="16.5" x14ac:dyDescent="0.35">
      <c r="A161" s="57" t="s">
        <v>34</v>
      </c>
      <c r="C161" s="19"/>
      <c r="D161" s="19"/>
      <c r="F161" s="89" t="s">
        <v>168</v>
      </c>
    </row>
    <row r="162" spans="1:6" s="61" customFormat="1" x14ac:dyDescent="0.35">
      <c r="A162" s="58"/>
      <c r="B162" s="59"/>
      <c r="C162" s="60"/>
      <c r="D162" s="60"/>
      <c r="E162" s="60"/>
    </row>
    <row r="163" spans="1:6" s="61" customFormat="1" x14ac:dyDescent="0.35">
      <c r="A163" s="58"/>
      <c r="B163" s="62"/>
      <c r="C163" s="60"/>
      <c r="D163" s="60"/>
      <c r="E163" s="60"/>
      <c r="F163" s="124"/>
    </row>
    <row r="164" spans="1:6" x14ac:dyDescent="0.35">
      <c r="B164" s="20"/>
    </row>
    <row r="165" spans="1:6" x14ac:dyDescent="0.35">
      <c r="B165" s="21"/>
    </row>
    <row r="166" spans="1:6" x14ac:dyDescent="0.35">
      <c r="B166" s="20"/>
      <c r="F166" s="125"/>
    </row>
    <row r="167" spans="1:6" x14ac:dyDescent="0.35">
      <c r="B167" s="20"/>
    </row>
    <row r="168" spans="1:6" x14ac:dyDescent="0.35">
      <c r="B168" s="20"/>
    </row>
    <row r="169" spans="1:6" x14ac:dyDescent="0.35">
      <c r="B169" s="20"/>
    </row>
    <row r="170" spans="1:6" x14ac:dyDescent="0.35">
      <c r="B170" s="20"/>
    </row>
    <row r="171" spans="1:6" x14ac:dyDescent="0.35">
      <c r="B171" s="20"/>
    </row>
    <row r="172" spans="1:6" x14ac:dyDescent="0.35">
      <c r="B172" s="20"/>
    </row>
    <row r="173" spans="1:6" x14ac:dyDescent="0.35">
      <c r="B173" s="20"/>
    </row>
    <row r="174" spans="1:6" x14ac:dyDescent="0.35">
      <c r="B174" s="126"/>
    </row>
    <row r="175" spans="1:6" x14ac:dyDescent="0.35">
      <c r="B175" s="126"/>
    </row>
    <row r="176" spans="1:6" x14ac:dyDescent="0.35">
      <c r="A176" s="33"/>
      <c r="B176" s="126"/>
      <c r="C176" s="33"/>
      <c r="D176" s="33"/>
      <c r="E176" s="33"/>
    </row>
    <row r="177" spans="1:6" x14ac:dyDescent="0.35">
      <c r="A177" s="33"/>
      <c r="B177" s="126"/>
      <c r="C177" s="33"/>
      <c r="D177" s="125"/>
      <c r="E177" s="33"/>
    </row>
    <row r="178" spans="1:6" x14ac:dyDescent="0.35">
      <c r="A178" s="33"/>
      <c r="B178" s="20"/>
      <c r="C178" s="33"/>
      <c r="D178" s="33"/>
      <c r="E178" s="33"/>
    </row>
    <row r="179" spans="1:6" x14ac:dyDescent="0.35">
      <c r="A179" s="33"/>
      <c r="B179" s="20"/>
      <c r="C179" s="33"/>
      <c r="D179" s="33"/>
      <c r="E179" s="33"/>
    </row>
    <row r="180" spans="1:6" x14ac:dyDescent="0.35">
      <c r="A180" s="33"/>
      <c r="B180" s="126"/>
      <c r="C180" s="33"/>
      <c r="D180" s="33"/>
      <c r="E180" s="33"/>
    </row>
    <row r="181" spans="1:6" x14ac:dyDescent="0.35">
      <c r="A181" s="33"/>
      <c r="B181" s="126"/>
      <c r="C181" s="33"/>
      <c r="D181" s="33"/>
      <c r="E181" s="125"/>
      <c r="F181" s="127"/>
    </row>
    <row r="182" spans="1:6" x14ac:dyDescent="0.35">
      <c r="A182" s="33"/>
      <c r="B182" s="126"/>
      <c r="C182" s="33"/>
      <c r="D182" s="33"/>
      <c r="E182" s="33"/>
    </row>
    <row r="183" spans="1:6" x14ac:dyDescent="0.35">
      <c r="A183" s="33"/>
      <c r="B183" s="126"/>
      <c r="C183" s="33"/>
      <c r="D183" s="33"/>
      <c r="E183" s="33"/>
    </row>
  </sheetData>
  <mergeCells count="6">
    <mergeCell ref="A150:B150"/>
    <mergeCell ref="A152:B152"/>
    <mergeCell ref="A8:F8"/>
    <mergeCell ref="B11:B14"/>
    <mergeCell ref="D11:D14"/>
    <mergeCell ref="F11:F14"/>
  </mergeCells>
  <pageMargins left="0.59055118110236227" right="0.59055118110236227" top="0.59055118110236227" bottom="0.59055118110236227" header="0.31496062992125984" footer="0.19685039370078741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Evija Reinika</cp:lastModifiedBy>
  <cp:lastPrinted>2022-11-08T07:11:11Z</cp:lastPrinted>
  <dcterms:created xsi:type="dcterms:W3CDTF">2020-11-16T11:32:31Z</dcterms:created>
  <dcterms:modified xsi:type="dcterms:W3CDTF">2022-11-11T08:46:47Z</dcterms:modified>
  <cp:category/>
</cp:coreProperties>
</file>